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b83348843dab4ab/Desktop/договора/канцтов/2/"/>
    </mc:Choice>
  </mc:AlternateContent>
  <xr:revisionPtr revIDLastSave="72" documentId="8_{081BD885-C2AB-49D8-AF58-28CF626EDD2F}" xr6:coauthVersionLast="47" xr6:coauthVersionMax="47" xr10:uidLastSave="{82CB95C5-EC9E-4393-93A7-F699D12D7A22}"/>
  <bookViews>
    <workbookView xWindow="-120" yWindow="-120" windowWidth="29040" windowHeight="15720" tabRatio="851" xr2:uid="{00000000-000D-0000-FFFF-FFFF00000000}"/>
  </bookViews>
  <sheets>
    <sheet name="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I38" i="1" s="1"/>
  <c r="J38" i="1" s="1"/>
  <c r="K38" i="1"/>
  <c r="L38" i="1" s="1"/>
  <c r="M38" i="1" s="1"/>
  <c r="N38" i="1" s="1"/>
  <c r="H39" i="1"/>
  <c r="I39" i="1" s="1"/>
  <c r="J39" i="1" s="1"/>
  <c r="K39" i="1"/>
  <c r="L39" i="1" s="1"/>
  <c r="M39" i="1" s="1"/>
  <c r="N39" i="1" s="1"/>
  <c r="H40" i="1"/>
  <c r="I40" i="1" s="1"/>
  <c r="J40" i="1" s="1"/>
  <c r="K40" i="1"/>
  <c r="L40" i="1" s="1"/>
  <c r="M40" i="1" s="1"/>
  <c r="N40" i="1" s="1"/>
  <c r="H41" i="1"/>
  <c r="I41" i="1" s="1"/>
  <c r="J41" i="1" s="1"/>
  <c r="K41" i="1"/>
  <c r="L41" i="1" s="1"/>
  <c r="M41" i="1" s="1"/>
  <c r="N41" i="1" s="1"/>
  <c r="H42" i="1"/>
  <c r="I42" i="1" s="1"/>
  <c r="J42" i="1" s="1"/>
  <c r="K42" i="1"/>
  <c r="L42" i="1" s="1"/>
  <c r="M42" i="1" s="1"/>
  <c r="N42" i="1" s="1"/>
  <c r="H43" i="1"/>
  <c r="I43" i="1" s="1"/>
  <c r="J43" i="1" s="1"/>
  <c r="K43" i="1"/>
  <c r="L43" i="1" s="1"/>
  <c r="M43" i="1" s="1"/>
  <c r="N43" i="1" s="1"/>
  <c r="H44" i="1"/>
  <c r="I44" i="1" s="1"/>
  <c r="J44" i="1" s="1"/>
  <c r="K44" i="1"/>
  <c r="L44" i="1" s="1"/>
  <c r="M44" i="1" s="1"/>
  <c r="N44" i="1" s="1"/>
  <c r="H45" i="1"/>
  <c r="I45" i="1" s="1"/>
  <c r="J45" i="1" s="1"/>
  <c r="K45" i="1"/>
  <c r="L45" i="1" s="1"/>
  <c r="M45" i="1" s="1"/>
  <c r="N45" i="1" s="1"/>
  <c r="H46" i="1"/>
  <c r="I46" i="1" s="1"/>
  <c r="J46" i="1" s="1"/>
  <c r="K46" i="1"/>
  <c r="L46" i="1" s="1"/>
  <c r="M46" i="1" s="1"/>
  <c r="N46" i="1" s="1"/>
  <c r="H47" i="1"/>
  <c r="I47" i="1" s="1"/>
  <c r="J47" i="1" s="1"/>
  <c r="K47" i="1"/>
  <c r="L47" i="1" s="1"/>
  <c r="M47" i="1" s="1"/>
  <c r="N47" i="1" s="1"/>
  <c r="H48" i="1"/>
  <c r="I48" i="1" s="1"/>
  <c r="J48" i="1" s="1"/>
  <c r="K48" i="1"/>
  <c r="L48" i="1" s="1"/>
  <c r="M48" i="1" s="1"/>
  <c r="N48" i="1" s="1"/>
  <c r="H49" i="1"/>
  <c r="I49" i="1" s="1"/>
  <c r="J49" i="1" s="1"/>
  <c r="K49" i="1"/>
  <c r="L49" i="1" s="1"/>
  <c r="M49" i="1" s="1"/>
  <c r="N49" i="1" s="1"/>
  <c r="H53" i="1"/>
  <c r="I53" i="1" s="1"/>
  <c r="J53" i="1" s="1"/>
  <c r="K53" i="1"/>
  <c r="L53" i="1" s="1"/>
  <c r="M53" i="1" s="1"/>
  <c r="N53" i="1" s="1"/>
  <c r="H54" i="1"/>
  <c r="I54" i="1" s="1"/>
  <c r="J54" i="1" s="1"/>
  <c r="K54" i="1"/>
  <c r="L54" i="1" s="1"/>
  <c r="M54" i="1" s="1"/>
  <c r="N54" i="1" s="1"/>
  <c r="H55" i="1"/>
  <c r="I55" i="1" s="1"/>
  <c r="J55" i="1" s="1"/>
  <c r="K55" i="1"/>
  <c r="L55" i="1" s="1"/>
  <c r="M55" i="1" s="1"/>
  <c r="N55" i="1" s="1"/>
  <c r="H30" i="1"/>
  <c r="I30" i="1" s="1"/>
  <c r="J30" i="1" s="1"/>
  <c r="K30" i="1"/>
  <c r="L30" i="1" s="1"/>
  <c r="M30" i="1" s="1"/>
  <c r="N30" i="1" s="1"/>
  <c r="H31" i="1"/>
  <c r="I31" i="1" s="1"/>
  <c r="J31" i="1" s="1"/>
  <c r="K31" i="1"/>
  <c r="L31" i="1" s="1"/>
  <c r="M31" i="1" s="1"/>
  <c r="N31" i="1" s="1"/>
  <c r="H32" i="1"/>
  <c r="I32" i="1" s="1"/>
  <c r="J32" i="1" s="1"/>
  <c r="K32" i="1"/>
  <c r="L32" i="1" s="1"/>
  <c r="M32" i="1" s="1"/>
  <c r="N32" i="1" s="1"/>
  <c r="H33" i="1"/>
  <c r="I33" i="1" s="1"/>
  <c r="J33" i="1" s="1"/>
  <c r="K33" i="1"/>
  <c r="L33" i="1" s="1"/>
  <c r="M33" i="1" s="1"/>
  <c r="N33" i="1" s="1"/>
  <c r="H34" i="1"/>
  <c r="I34" i="1" s="1"/>
  <c r="J34" i="1" s="1"/>
  <c r="K34" i="1"/>
  <c r="L34" i="1" s="1"/>
  <c r="M34" i="1" s="1"/>
  <c r="N34" i="1" s="1"/>
  <c r="H35" i="1"/>
  <c r="I35" i="1" s="1"/>
  <c r="J35" i="1" s="1"/>
  <c r="K35" i="1"/>
  <c r="L35" i="1" s="1"/>
  <c r="M35" i="1" s="1"/>
  <c r="N35" i="1" s="1"/>
  <c r="H36" i="1"/>
  <c r="I36" i="1" s="1"/>
  <c r="J36" i="1" s="1"/>
  <c r="K36" i="1"/>
  <c r="L36" i="1" s="1"/>
  <c r="M36" i="1" s="1"/>
  <c r="N36" i="1" s="1"/>
  <c r="H37" i="1"/>
  <c r="I37" i="1" s="1"/>
  <c r="J37" i="1" s="1"/>
  <c r="K37" i="1"/>
  <c r="L37" i="1" s="1"/>
  <c r="M37" i="1" s="1"/>
  <c r="N37" i="1" s="1"/>
  <c r="H50" i="1"/>
  <c r="I50" i="1" s="1"/>
  <c r="J50" i="1" s="1"/>
  <c r="K50" i="1"/>
  <c r="L50" i="1" s="1"/>
  <c r="M50" i="1" s="1"/>
  <c r="N50" i="1" s="1"/>
  <c r="H51" i="1"/>
  <c r="I51" i="1" s="1"/>
  <c r="J51" i="1" s="1"/>
  <c r="K51" i="1"/>
  <c r="L51" i="1" s="1"/>
  <c r="M51" i="1" s="1"/>
  <c r="N51" i="1" s="1"/>
  <c r="H52" i="1"/>
  <c r="I52" i="1" s="1"/>
  <c r="J52" i="1" s="1"/>
  <c r="K52" i="1"/>
  <c r="L52" i="1" s="1"/>
  <c r="M52" i="1" s="1"/>
  <c r="N52" i="1" s="1"/>
  <c r="H15" i="1"/>
  <c r="I15" i="1" s="1"/>
  <c r="J15" i="1" s="1"/>
  <c r="K15" i="1"/>
  <c r="L15" i="1" s="1"/>
  <c r="M15" i="1" s="1"/>
  <c r="N15" i="1" s="1"/>
  <c r="H16" i="1"/>
  <c r="I16" i="1" s="1"/>
  <c r="J16" i="1" s="1"/>
  <c r="K16" i="1"/>
  <c r="L16" i="1" s="1"/>
  <c r="M16" i="1" s="1"/>
  <c r="N16" i="1" s="1"/>
  <c r="H17" i="1"/>
  <c r="I17" i="1" s="1"/>
  <c r="J17" i="1" s="1"/>
  <c r="K17" i="1"/>
  <c r="L17" i="1" s="1"/>
  <c r="M17" i="1" s="1"/>
  <c r="N17" i="1" s="1"/>
  <c r="H18" i="1"/>
  <c r="I18" i="1" s="1"/>
  <c r="J18" i="1" s="1"/>
  <c r="K18" i="1"/>
  <c r="L18" i="1" s="1"/>
  <c r="M18" i="1" s="1"/>
  <c r="N18" i="1" s="1"/>
  <c r="H19" i="1"/>
  <c r="I19" i="1" s="1"/>
  <c r="J19" i="1" s="1"/>
  <c r="K19" i="1"/>
  <c r="L19" i="1" s="1"/>
  <c r="M19" i="1" s="1"/>
  <c r="N19" i="1" s="1"/>
  <c r="H20" i="1"/>
  <c r="I20" i="1" s="1"/>
  <c r="J20" i="1" s="1"/>
  <c r="K20" i="1"/>
  <c r="L20" i="1" s="1"/>
  <c r="M20" i="1" s="1"/>
  <c r="N20" i="1" s="1"/>
  <c r="H21" i="1"/>
  <c r="I21" i="1" s="1"/>
  <c r="J21" i="1" s="1"/>
  <c r="K21" i="1"/>
  <c r="L21" i="1" s="1"/>
  <c r="M21" i="1" s="1"/>
  <c r="N21" i="1" s="1"/>
  <c r="H22" i="1"/>
  <c r="I22" i="1" s="1"/>
  <c r="J22" i="1" s="1"/>
  <c r="K22" i="1"/>
  <c r="L22" i="1" s="1"/>
  <c r="M22" i="1" s="1"/>
  <c r="N22" i="1" s="1"/>
  <c r="H23" i="1"/>
  <c r="I23" i="1" s="1"/>
  <c r="J23" i="1" s="1"/>
  <c r="K23" i="1"/>
  <c r="L23" i="1" s="1"/>
  <c r="M23" i="1" s="1"/>
  <c r="N23" i="1" s="1"/>
  <c r="H24" i="1"/>
  <c r="I24" i="1" s="1"/>
  <c r="J24" i="1" s="1"/>
  <c r="K24" i="1"/>
  <c r="L24" i="1" s="1"/>
  <c r="M24" i="1" s="1"/>
  <c r="N24" i="1" s="1"/>
  <c r="H57" i="1"/>
  <c r="I57" i="1" s="1"/>
  <c r="J57" i="1" s="1"/>
  <c r="K57" i="1"/>
  <c r="L57" i="1" s="1"/>
  <c r="M57" i="1" s="1"/>
  <c r="N57" i="1" s="1"/>
  <c r="H58" i="1"/>
  <c r="I58" i="1" s="1"/>
  <c r="J58" i="1" s="1"/>
  <c r="K58" i="1"/>
  <c r="L58" i="1" s="1"/>
  <c r="M58" i="1" s="1"/>
  <c r="N58" i="1" s="1"/>
  <c r="H59" i="1"/>
  <c r="I59" i="1" s="1"/>
  <c r="J59" i="1" s="1"/>
  <c r="K59" i="1"/>
  <c r="L59" i="1" s="1"/>
  <c r="M59" i="1" s="1"/>
  <c r="N59" i="1" s="1"/>
  <c r="H60" i="1"/>
  <c r="I60" i="1" s="1"/>
  <c r="J60" i="1" s="1"/>
  <c r="K60" i="1"/>
  <c r="L60" i="1" s="1"/>
  <c r="M60" i="1" s="1"/>
  <c r="N60" i="1" s="1"/>
  <c r="H61" i="1"/>
  <c r="I61" i="1" s="1"/>
  <c r="J61" i="1" s="1"/>
  <c r="K61" i="1"/>
  <c r="L61" i="1" s="1"/>
  <c r="M61" i="1" s="1"/>
  <c r="N61" i="1" s="1"/>
  <c r="H62" i="1"/>
  <c r="I62" i="1" s="1"/>
  <c r="J62" i="1" s="1"/>
  <c r="K62" i="1"/>
  <c r="L62" i="1" s="1"/>
  <c r="M62" i="1" s="1"/>
  <c r="N62" i="1" s="1"/>
  <c r="H29" i="1"/>
  <c r="I29" i="1" s="1"/>
  <c r="J29" i="1" s="1"/>
  <c r="K29" i="1"/>
  <c r="L29" i="1" s="1"/>
  <c r="M29" i="1" s="1"/>
  <c r="N29" i="1" s="1"/>
  <c r="H56" i="1"/>
  <c r="I56" i="1" s="1"/>
  <c r="J56" i="1" s="1"/>
  <c r="K56" i="1"/>
  <c r="L56" i="1" s="1"/>
  <c r="M56" i="1" s="1"/>
  <c r="N56" i="1" s="1"/>
  <c r="K27" i="1"/>
  <c r="L27" i="1" s="1"/>
  <c r="M27" i="1" s="1"/>
  <c r="N27" i="1" s="1"/>
  <c r="K28" i="1"/>
  <c r="L28" i="1" s="1"/>
  <c r="M28" i="1" s="1"/>
  <c r="N28" i="1" s="1"/>
  <c r="H27" i="1"/>
  <c r="I27" i="1" s="1"/>
  <c r="J27" i="1" s="1"/>
  <c r="H26" i="1"/>
  <c r="I26" i="1" s="1"/>
  <c r="J26" i="1" s="1"/>
  <c r="K26" i="1"/>
  <c r="L26" i="1" s="1"/>
  <c r="M26" i="1" s="1"/>
  <c r="N26" i="1" s="1"/>
  <c r="H14" i="1"/>
  <c r="I14" i="1" s="1"/>
  <c r="J14" i="1" s="1"/>
  <c r="K14" i="1"/>
  <c r="L14" i="1" s="1"/>
  <c r="M14" i="1" s="1"/>
  <c r="N14" i="1" s="1"/>
  <c r="H25" i="1"/>
  <c r="I25" i="1" s="1"/>
  <c r="J25" i="1" s="1"/>
  <c r="K25" i="1"/>
  <c r="L25" i="1" s="1"/>
  <c r="M25" i="1" s="1"/>
  <c r="N25" i="1" s="1"/>
  <c r="H11" i="1"/>
  <c r="I11" i="1" s="1"/>
  <c r="J11" i="1" s="1"/>
  <c r="K11" i="1"/>
  <c r="L11" i="1" s="1"/>
  <c r="M11" i="1" s="1"/>
  <c r="N11" i="1" s="1"/>
  <c r="H12" i="1"/>
  <c r="I12" i="1" s="1"/>
  <c r="J12" i="1" s="1"/>
  <c r="K12" i="1"/>
  <c r="L12" i="1" s="1"/>
  <c r="M12" i="1" s="1"/>
  <c r="N12" i="1" s="1"/>
  <c r="H13" i="1"/>
  <c r="I13" i="1" s="1"/>
  <c r="J13" i="1" s="1"/>
  <c r="K13" i="1"/>
  <c r="L13" i="1" s="1"/>
  <c r="M13" i="1" s="1"/>
  <c r="N13" i="1" s="1"/>
  <c r="K8" i="1"/>
  <c r="L8" i="1" s="1"/>
  <c r="M8" i="1" s="1"/>
  <c r="N8" i="1" s="1"/>
  <c r="H9" i="1"/>
  <c r="I9" i="1" s="1"/>
  <c r="J9" i="1" s="1"/>
  <c r="K10" i="1" l="1"/>
  <c r="L10" i="1" s="1"/>
  <c r="M10" i="1" s="1"/>
  <c r="N10" i="1" s="1"/>
  <c r="K9" i="1"/>
  <c r="L9" i="1" s="1"/>
  <c r="M9" i="1" s="1"/>
  <c r="N9" i="1" s="1"/>
  <c r="H8" i="1"/>
  <c r="I8" i="1" s="1"/>
  <c r="J8" i="1" s="1"/>
  <c r="H10" i="1"/>
  <c r="I10" i="1" s="1"/>
  <c r="J10" i="1" s="1"/>
  <c r="H28" i="1"/>
  <c r="I28" i="1" s="1"/>
  <c r="J28" i="1" s="1"/>
  <c r="H7" i="1" l="1"/>
  <c r="I7" i="1" s="1"/>
  <c r="J7" i="1" s="1"/>
  <c r="K7" i="1"/>
  <c r="L7" i="1" l="1"/>
  <c r="M7" i="1" s="1"/>
  <c r="N7" i="1" l="1"/>
  <c r="N63" i="1" s="1"/>
</calcChain>
</file>

<file path=xl/sharedStrings.xml><?xml version="1.0" encoding="utf-8"?>
<sst xmlns="http://schemas.openxmlformats.org/spreadsheetml/2006/main" count="134" uniqueCount="80">
  <si>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</si>
  <si>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</si>
  <si>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</si>
  <si>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</si>
  <si>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</si>
  <si>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</si>
  <si>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</si>
  <si>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</si>
  <si>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</si>
  <si>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шт</t>
  </si>
  <si>
    <t>упак</t>
  </si>
  <si>
    <t>В результате проведенного расчета Н(М)ЦД составила, руб.:</t>
  </si>
  <si>
    <t>НМЦД с учетом округления цены за единицу (руб.)**</t>
  </si>
  <si>
    <t xml:space="preserve">Обоснование начальной (максимальной) цены договора  </t>
  </si>
  <si>
    <t>Однородность совокупности значений выявленных цен, используемых в расчете НМЦД</t>
  </si>
  <si>
    <t>НМЦД, определенная методом сопоставимых рыночных цен (анализа рынка)</t>
  </si>
  <si>
    <t xml:space="preserve">Работник контрактной службы </t>
  </si>
  <si>
    <t xml:space="preserve">Приложение 2 _Обоснование НМЦД </t>
  </si>
  <si>
    <t>Ластик</t>
  </si>
  <si>
    <r>
      <rPr>
        <b/>
        <sz val="12"/>
        <color indexed="8"/>
        <rFont val="Times New Roman"/>
        <family val="1"/>
        <charset val="204"/>
      </rPr>
      <t>Используемый метод  определения НМЦД с обоснованием:</t>
    </r>
    <r>
      <rPr>
        <sz val="12"/>
        <color indexed="8"/>
        <rFont val="Times New Roman"/>
        <family val="1"/>
        <charset val="204"/>
      </rPr>
      <t xml:space="preserve">   Метод сопоставимых рыночных цен (анализа рынка)    В соответствии </t>
    </r>
    <r>
      <rPr>
        <sz val="12"/>
        <rFont val="Times New Roman"/>
        <family val="1"/>
        <charset val="204"/>
      </rPr>
      <t>с  Приложением №2 "</t>
    </r>
    <r>
      <rPr>
        <sz val="12"/>
        <color indexed="8"/>
        <rFont val="Times New Roman"/>
        <family val="1"/>
        <charset val="204"/>
      </rPr>
      <t>Порядок определения и обоснования начальной (максимальной) цены договора, цены договора, заключаемого с единственным поставщиком (подрядчиком, исполнителем), начальной цены единицы (суммы цен единиц) ТРУ" к Положению о закупках товаров, работ,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Начальная (максимальная) цена договора определена методом сопоставимых рыночных цен (анализ рынка) и включает в себя: 
все расходы, связанные с поставкой Товара, предусмотренные настоящим Договором в полном объеме, страхование, транспортных расходов, уплату таможенных пошлин, налогов, сборов и других обязательных платежей.</t>
    </r>
  </si>
  <si>
    <r>
      <t xml:space="preserve">коэффициент вариации цен V (%)           </t>
    </r>
    <r>
      <rPr>
        <i/>
        <sz val="12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</si>
  <si>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2"/>
        <color indexed="8"/>
        <rFont val="Times New Roman"/>
        <family val="1"/>
        <charset val="204"/>
      </rPr>
      <t>Расчет НМЦД по формуле</t>
    </r>
    <r>
      <rPr>
        <sz val="12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</si>
  <si>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Штемпельная краска синяя</t>
  </si>
  <si>
    <t>Блок самоклеящие (стикеры цветные)</t>
  </si>
  <si>
    <t xml:space="preserve">Скрепочница магнитная </t>
  </si>
  <si>
    <t>Зажим для бумаг (25 мм)</t>
  </si>
  <si>
    <t>Зажим для бумаг (51 мм)</t>
  </si>
  <si>
    <t>Зажим для бумаг (41 мм)</t>
  </si>
  <si>
    <t>Зажим для бумаг (19 мм)</t>
  </si>
  <si>
    <t>Зажим для бумаг (32 мм)</t>
  </si>
  <si>
    <t>Папка регистратор с арочным механизмом, А4, 80 мм</t>
  </si>
  <si>
    <t>Маркер  перманентный черный</t>
  </si>
  <si>
    <t>Шило канцелярское</t>
  </si>
  <si>
    <t>Папка для бумаг с завязками</t>
  </si>
  <si>
    <t>Папка- конверт с кнопкой пластиковая</t>
  </si>
  <si>
    <t>Клей карандаш</t>
  </si>
  <si>
    <t>Степлер 24/6</t>
  </si>
  <si>
    <t>Скобы 24/6</t>
  </si>
  <si>
    <t>Файлы, 80 мкм, А4</t>
  </si>
  <si>
    <t>Папка скоросшиватель с металическим зажимом, А4, пластик</t>
  </si>
  <si>
    <t>Нож концелярский</t>
  </si>
  <si>
    <t>Антистеплер</t>
  </si>
  <si>
    <t xml:space="preserve">Точилка </t>
  </si>
  <si>
    <t>Дырокол металический для бумаги до 10л</t>
  </si>
  <si>
    <t>Степлер № 10</t>
  </si>
  <si>
    <t>Скобы № 10</t>
  </si>
  <si>
    <t>Текстовыделитель</t>
  </si>
  <si>
    <t>Скотч маленький 19 мм</t>
  </si>
  <si>
    <t>Скотч большой, 48 мм</t>
  </si>
  <si>
    <t>Клейкие закладки</t>
  </si>
  <si>
    <t>Ручка шариковая зеленая</t>
  </si>
  <si>
    <t>Ручка шариковая красная</t>
  </si>
  <si>
    <t>Ручка шариковая черная</t>
  </si>
  <si>
    <t>Карандаш чернографитный</t>
  </si>
  <si>
    <t>Маркер  перманентный черный тонкий</t>
  </si>
  <si>
    <t>Скрепки никелированные , 28 мм</t>
  </si>
  <si>
    <t>Скрепки никелированные, 50 мм</t>
  </si>
  <si>
    <t>Скоросшиватель картонный</t>
  </si>
  <si>
    <t>Скоросшиватель пластиковый</t>
  </si>
  <si>
    <t>Ручка шариковый синяя</t>
  </si>
  <si>
    <t>Ежедневник недатированный</t>
  </si>
  <si>
    <t>Блокнот А4 на спирали, 80 л</t>
  </si>
  <si>
    <t>батарейки мини пальчиковые</t>
  </si>
  <si>
    <t xml:space="preserve"> картотека  пластиковая горизонтальная</t>
  </si>
  <si>
    <t>Скоросшиватель пластиковый с перфорацией</t>
  </si>
  <si>
    <t>Штемпельная подушка, синяя  краска</t>
  </si>
  <si>
    <t>Папка адресная "на подпись", А4 символика</t>
  </si>
  <si>
    <t>Батарейки пальчиковые (ком 4</t>
  </si>
  <si>
    <t xml:space="preserve">Коммерческое предложение №1)
</t>
  </si>
  <si>
    <t xml:space="preserve">Коммерческое предложение  №2 вх.  
</t>
  </si>
  <si>
    <t xml:space="preserve">Коммерческое предложение  №3 вх.
</t>
  </si>
  <si>
    <t>тетрадь А5 (48 листов)</t>
  </si>
  <si>
    <t>Штемпельная подушка  краска синяя (110*70мм)</t>
  </si>
  <si>
    <t>Тетрадь в клетку , 96 л, А 4</t>
  </si>
  <si>
    <t>Нить лавсановая для прошивки документов белая 100м1 мм 210 текс</t>
  </si>
  <si>
    <t>Линейка пластиковая (30см)</t>
  </si>
  <si>
    <t>Ножницы офисные 210 мм</t>
  </si>
  <si>
    <t>Маркер меловой, стираемый на водной основе , 3 мм</t>
  </si>
  <si>
    <t xml:space="preserve">Клей ПВА </t>
  </si>
  <si>
    <t xml:space="preserve">Игла для прошивки документов( цыганская)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</si>
</sst>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>
      <alignment horizontal="left"/>
    </xf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1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4" fontId="2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2" fontId="8" fillId="0" borderId="3" xfId="0" applyNumberFormat="1" applyFont="1" applyBorder="1" applyAlignment="1">
      <alignment horizontal="center" vertical="top" wrapText="1"/>
    </xf>
    <xf numFmtId="0" fontId="11" fillId="0" borderId="0" xfId="0" applyFont="1"/>
    <xf numFmtId="0" fontId="8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left" vertical="center" wrapText="1"/>
    </xf>
    <xf numFmtId="2" fontId="11" fillId="0" borderId="3" xfId="0" applyNumberFormat="1" applyFont="1" applyBorder="1" applyAlignment="1">
      <alignment horizontal="center" vertical="center"/>
    </xf>
    <xf numFmtId="4" fontId="9" fillId="2" borderId="3" xfId="0" applyNumberFormat="1" applyFont="1" applyFill="1" applyBorder="1" applyAlignment="1">
      <alignment horizontal="center" vertical="center" wrapText="1"/>
    </xf>
    <xf numFmtId="2" fontId="11" fillId="2" borderId="3" xfId="0" applyNumberFormat="1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2" fontId="10" fillId="2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1" fillId="0" borderId="4" xfId="0" applyFont="1" applyBorder="1"/>
    <xf numFmtId="0" fontId="11" fillId="0" borderId="5" xfId="0" applyFont="1" applyBorder="1"/>
    <xf numFmtId="0" fontId="9" fillId="0" borderId="3" xfId="0" applyFont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4</xdr:row>
      <xdr:rowOff>1238250</xdr:rowOff>
    </xdr:from>
    <xdr:to>
      <xdr:col>10</xdr:col>
      <xdr:colOff>457200</xdr:colOff>
      <xdr:row>4</xdr:row>
      <xdr:rowOff>1466850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905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2"/>
  <sheetViews>
    <sheetView tabSelected="1" topLeftCell="A34" workbookViewId="0">
      <selection activeCell="A7" sqref="A7:A62"/>
    </sheetView>
  </sheetViews>
  <sheetFormatPr defaultColWidth="9.140625" defaultRowHeight="12.75" x14ac:dyDescent="0.2"/>
  <cols>
    <col min="1" max="1" width="3.140625" style="1" customWidth="1"/>
    <col min="2" max="2" width="36.28515625" style="1" customWidth="1"/>
    <col min="3" max="3" width="5.85546875" style="1" customWidth="1"/>
    <col min="4" max="4" width="9.42578125" style="3" customWidth="1"/>
    <col min="5" max="5" width="13.85546875" style="1" customWidth="1"/>
    <col min="6" max="6" width="14.7109375" style="1" customWidth="1"/>
    <col min="7" max="7" width="13.28515625" style="1" customWidth="1"/>
    <col min="8" max="8" width="15.42578125" style="1" customWidth="1"/>
    <col min="9" max="9" width="15.42578125" style="4" customWidth="1"/>
    <col min="10" max="10" width="14.28515625" style="4" customWidth="1"/>
    <col min="11" max="11" width="28" style="1" customWidth="1"/>
    <col min="12" max="12" width="13.42578125" style="1" customWidth="1"/>
    <col min="13" max="13" width="9.42578125" style="1" customWidth="1"/>
    <col min="14" max="14" width="13.85546875" style="1" customWidth="1"/>
    <col min="15" max="16384" width="9.140625" style="1"/>
  </cols>
  <sheetData>
    <row r="1" spans="1:24" ht="48" customHeight="1" x14ac:dyDescent="0.2">
      <c r="B1" s="2"/>
      <c r="C1" s="2"/>
      <c r="K1" s="5"/>
      <c r="M1" s="41" t="s">
        <v>17</v>
      </c>
      <c r="N1" s="42"/>
      <c r="O1" s="6"/>
      <c r="P1" s="6"/>
      <c r="Q1" s="6"/>
      <c r="R1" s="7"/>
      <c r="S1" s="7"/>
      <c r="T1" s="7"/>
      <c r="U1" s="7"/>
      <c r="V1" s="7"/>
      <c r="W1" s="7"/>
      <c r="X1" s="7"/>
    </row>
    <row r="2" spans="1:24" ht="39" customHeight="1" x14ac:dyDescent="0.2">
      <c r="A2" s="43" t="s">
        <v>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M2" s="42"/>
      <c r="N2" s="42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70.5" customHeight="1" x14ac:dyDescent="0.25">
      <c r="A3" s="12"/>
      <c r="B3" s="51" t="s">
        <v>19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14"/>
      <c r="P3" s="7"/>
      <c r="Q3" s="7"/>
      <c r="R3" s="7"/>
      <c r="S3" s="7"/>
      <c r="T3" s="7"/>
      <c r="U3" s="7"/>
      <c r="V3" s="7"/>
      <c r="W3" s="7"/>
      <c r="X3" s="7"/>
    </row>
    <row r="4" spans="1:24" ht="39" customHeight="1" x14ac:dyDescent="0.25">
      <c r="A4" s="44" t="s">
        <v>0</v>
      </c>
      <c r="B4" s="45" t="s">
        <v>1</v>
      </c>
      <c r="C4" s="45" t="s">
        <v>2</v>
      </c>
      <c r="D4" s="46" t="s">
        <v>3</v>
      </c>
      <c r="E4" s="45" t="s">
        <v>4</v>
      </c>
      <c r="F4" s="45"/>
      <c r="G4" s="45"/>
      <c r="H4" s="47" t="s">
        <v>14</v>
      </c>
      <c r="I4" s="47"/>
      <c r="J4" s="47"/>
      <c r="K4" s="48" t="s">
        <v>15</v>
      </c>
      <c r="L4" s="49"/>
      <c r="M4" s="49"/>
      <c r="N4" s="50"/>
      <c r="O4" s="16"/>
    </row>
    <row r="5" spans="1:24" ht="124.5" customHeight="1" x14ac:dyDescent="0.25">
      <c r="A5" s="44"/>
      <c r="B5" s="45"/>
      <c r="C5" s="45"/>
      <c r="D5" s="46"/>
      <c r="E5" s="17" t="s">
        <v>68</v>
      </c>
      <c r="F5" s="17" t="s">
        <v>69</v>
      </c>
      <c r="G5" s="18" t="s">
        <v>70</v>
      </c>
      <c r="H5" s="17" t="s">
        <v>5</v>
      </c>
      <c r="I5" s="15" t="s">
        <v>6</v>
      </c>
      <c r="J5" s="15" t="s">
        <v>20</v>
      </c>
      <c r="K5" s="19" t="s">
        <v>21</v>
      </c>
      <c r="L5" s="20" t="s">
        <v>7</v>
      </c>
      <c r="M5" s="20" t="s">
        <v>8</v>
      </c>
      <c r="N5" s="20" t="s">
        <v>12</v>
      </c>
      <c r="O5" s="16"/>
    </row>
    <row r="6" spans="1:24" s="8" customFormat="1" ht="18.75" customHeight="1" x14ac:dyDescent="0.2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24" s="8" customFormat="1" ht="15.75" x14ac:dyDescent="0.25">
      <c r="A7" s="21">
        <v>1</v>
      </c>
      <c r="B7" s="22" t="s">
        <v>18</v>
      </c>
      <c r="C7" s="13" t="s">
        <v>9</v>
      </c>
      <c r="D7" s="13">
        <v>12</v>
      </c>
      <c r="E7" s="23">
        <v>25.5</v>
      </c>
      <c r="F7" s="23">
        <v>28.05</v>
      </c>
      <c r="G7" s="23">
        <v>32.4</v>
      </c>
      <c r="H7" s="24">
        <f>AVERAGE(E7:G7)</f>
        <v>28.649999999999995</v>
      </c>
      <c r="I7" s="25">
        <f>SQRT(((SUM((POWER(E7-H7,2)),(POWER(F7-H7,2)),(POWER(G7-H7,2)))/(COLUMNS(E7:G7)-1))))</f>
        <v>3.4889110048839012</v>
      </c>
      <c r="J7" s="25">
        <f>I7/H7*100</f>
        <v>12.177699842526708</v>
      </c>
      <c r="K7" s="26">
        <f>((D7/3)*(SUM(E7:G7)))</f>
        <v>343.79999999999995</v>
      </c>
      <c r="L7" s="27">
        <f>K7/D7</f>
        <v>28.649999999999995</v>
      </c>
      <c r="M7" s="26">
        <f>ROUND(L7,2)</f>
        <v>28.65</v>
      </c>
      <c r="N7" s="26">
        <f>M7*D7</f>
        <v>343.79999999999995</v>
      </c>
      <c r="O7" s="28"/>
    </row>
    <row r="8" spans="1:24" s="8" customFormat="1" ht="31.5" x14ac:dyDescent="0.25">
      <c r="A8" s="21">
        <v>2</v>
      </c>
      <c r="B8" s="32" t="s">
        <v>65</v>
      </c>
      <c r="C8" s="30" t="s">
        <v>9</v>
      </c>
      <c r="D8" s="30">
        <v>21</v>
      </c>
      <c r="E8" s="31">
        <v>307.2</v>
      </c>
      <c r="F8" s="31">
        <v>337.92</v>
      </c>
      <c r="G8" s="31">
        <v>390.5</v>
      </c>
      <c r="H8" s="24">
        <f t="shared" ref="H8:H28" si="0">AVERAGE(E8:G8)</f>
        <v>345.20666666666665</v>
      </c>
      <c r="I8" s="25">
        <f t="shared" ref="I8:I28" si="1">SQRT(((SUM((POWER(E8-H8,2)),(POWER(F8-H8,2)),(POWER(G8-H8,2)))/(COLUMNS(E8:G8)-1))))</f>
        <v>42.125338376484692</v>
      </c>
      <c r="J8" s="25">
        <f t="shared" ref="J8:J28" si="2">I8/H8*100</f>
        <v>12.202933038127313</v>
      </c>
      <c r="K8" s="26">
        <f t="shared" ref="K8:K10" si="3">((D8/3)*(SUM(E8:G8)))</f>
        <v>7249.3399999999992</v>
      </c>
      <c r="L8" s="27">
        <f t="shared" ref="L8:L10" si="4">K8/D8</f>
        <v>345.20666666666665</v>
      </c>
      <c r="M8" s="26">
        <f t="shared" ref="M8:M10" si="5">ROUND(L8,2)</f>
        <v>345.21</v>
      </c>
      <c r="N8" s="26">
        <f t="shared" ref="N8:N10" si="6">M8*D8</f>
        <v>7249.41</v>
      </c>
      <c r="O8" s="28"/>
    </row>
    <row r="9" spans="1:24" s="8" customFormat="1" ht="15.75" x14ac:dyDescent="0.25">
      <c r="A9" s="21">
        <v>3</v>
      </c>
      <c r="B9" s="32" t="s">
        <v>67</v>
      </c>
      <c r="C9" s="30" t="s">
        <v>10</v>
      </c>
      <c r="D9" s="30">
        <v>28</v>
      </c>
      <c r="E9" s="31">
        <v>209.4</v>
      </c>
      <c r="F9" s="31">
        <v>241.86</v>
      </c>
      <c r="G9" s="31">
        <v>253.95</v>
      </c>
      <c r="H9" s="24">
        <f t="shared" si="0"/>
        <v>235.07000000000002</v>
      </c>
      <c r="I9" s="25">
        <f t="shared" si="1"/>
        <v>23.038092368944085</v>
      </c>
      <c r="J9" s="25">
        <f t="shared" si="2"/>
        <v>9.8005242561552226</v>
      </c>
      <c r="K9" s="26">
        <f t="shared" si="3"/>
        <v>6581.9600000000009</v>
      </c>
      <c r="L9" s="27">
        <f t="shared" si="4"/>
        <v>235.07000000000002</v>
      </c>
      <c r="M9" s="26">
        <f t="shared" si="5"/>
        <v>235.07</v>
      </c>
      <c r="N9" s="26">
        <f t="shared" si="6"/>
        <v>6581.96</v>
      </c>
      <c r="O9" s="28"/>
    </row>
    <row r="10" spans="1:24" s="8" customFormat="1" ht="31.5" x14ac:dyDescent="0.25">
      <c r="A10" s="21">
        <v>4</v>
      </c>
      <c r="B10" s="32" t="s">
        <v>23</v>
      </c>
      <c r="C10" s="30" t="s">
        <v>9</v>
      </c>
      <c r="D10" s="30">
        <v>5</v>
      </c>
      <c r="E10" s="31">
        <v>135.15</v>
      </c>
      <c r="F10" s="31">
        <v>156.1</v>
      </c>
      <c r="G10" s="31">
        <v>163.91</v>
      </c>
      <c r="H10" s="24">
        <f t="shared" si="0"/>
        <v>151.72</v>
      </c>
      <c r="I10" s="25">
        <f t="shared" si="1"/>
        <v>14.871876142571921</v>
      </c>
      <c r="J10" s="25">
        <f t="shared" si="2"/>
        <v>9.8021856990323766</v>
      </c>
      <c r="K10" s="26">
        <f t="shared" si="3"/>
        <v>758.6</v>
      </c>
      <c r="L10" s="27">
        <f t="shared" si="4"/>
        <v>151.72</v>
      </c>
      <c r="M10" s="26">
        <f t="shared" si="5"/>
        <v>151.72</v>
      </c>
      <c r="N10" s="26">
        <f t="shared" si="6"/>
        <v>758.6</v>
      </c>
      <c r="O10" s="28"/>
    </row>
    <row r="11" spans="1:24" s="8" customFormat="1" ht="15.75" x14ac:dyDescent="0.25">
      <c r="A11" s="21">
        <v>5</v>
      </c>
      <c r="B11" s="32" t="s">
        <v>24</v>
      </c>
      <c r="C11" s="30" t="s">
        <v>9</v>
      </c>
      <c r="D11" s="30">
        <v>5</v>
      </c>
      <c r="E11" s="31">
        <v>275.61</v>
      </c>
      <c r="F11" s="31">
        <v>318.33</v>
      </c>
      <c r="G11" s="31">
        <v>367.86</v>
      </c>
      <c r="H11" s="24">
        <f t="shared" ref="H11:H13" si="7">AVERAGE(E11:G11)</f>
        <v>320.60000000000002</v>
      </c>
      <c r="I11" s="25">
        <f t="shared" ref="I11:I13" si="8">SQRT(((SUM((POWER(E11-H11,2)),(POWER(F11-H11,2)),(POWER(G11-H11,2)))/(COLUMNS(E11:G11)-1))))</f>
        <v>46.166874488100227</v>
      </c>
      <c r="J11" s="25">
        <f t="shared" ref="J11:J13" si="9">I11/H11*100</f>
        <v>14.400148000031262</v>
      </c>
      <c r="K11" s="26">
        <f t="shared" ref="K11:K13" si="10">((D11/3)*(SUM(E11:G11)))</f>
        <v>1603.0000000000002</v>
      </c>
      <c r="L11" s="27">
        <f t="shared" ref="L11:L13" si="11">K11/D11</f>
        <v>320.60000000000002</v>
      </c>
      <c r="M11" s="26">
        <f t="shared" ref="M11:M13" si="12">ROUND(L11,2)</f>
        <v>320.60000000000002</v>
      </c>
      <c r="N11" s="26">
        <f t="shared" ref="N11:N13" si="13">M11*D11</f>
        <v>1603</v>
      </c>
      <c r="O11" s="28"/>
    </row>
    <row r="12" spans="1:24" s="8" customFormat="1" ht="15.75" x14ac:dyDescent="0.25">
      <c r="A12" s="21">
        <v>6</v>
      </c>
      <c r="B12" s="32" t="s">
        <v>71</v>
      </c>
      <c r="C12" s="30" t="s">
        <v>9</v>
      </c>
      <c r="D12" s="30">
        <v>5</v>
      </c>
      <c r="E12" s="31">
        <v>121.44</v>
      </c>
      <c r="F12" s="31">
        <v>140.26</v>
      </c>
      <c r="G12" s="31">
        <v>162.08000000000001</v>
      </c>
      <c r="H12" s="24">
        <f t="shared" si="7"/>
        <v>141.26</v>
      </c>
      <c r="I12" s="25">
        <f t="shared" si="8"/>
        <v>20.338446351675938</v>
      </c>
      <c r="J12" s="25">
        <f t="shared" si="9"/>
        <v>14.397880752991604</v>
      </c>
      <c r="K12" s="26">
        <f t="shared" si="10"/>
        <v>706.3</v>
      </c>
      <c r="L12" s="27">
        <f t="shared" si="11"/>
        <v>141.26</v>
      </c>
      <c r="M12" s="26">
        <f t="shared" si="12"/>
        <v>141.26</v>
      </c>
      <c r="N12" s="26">
        <f t="shared" si="13"/>
        <v>706.3</v>
      </c>
      <c r="O12" s="28"/>
    </row>
    <row r="13" spans="1:24" s="8" customFormat="1" ht="15.75" x14ac:dyDescent="0.25">
      <c r="A13" s="21">
        <v>7</v>
      </c>
      <c r="B13" s="32" t="s">
        <v>27</v>
      </c>
      <c r="C13" s="30" t="s">
        <v>10</v>
      </c>
      <c r="D13" s="30">
        <v>5</v>
      </c>
      <c r="E13" s="31">
        <v>410.82</v>
      </c>
      <c r="F13" s="31">
        <v>474.5</v>
      </c>
      <c r="G13" s="31">
        <v>548.04999999999995</v>
      </c>
      <c r="H13" s="24">
        <f t="shared" si="7"/>
        <v>477.78999999999996</v>
      </c>
      <c r="I13" s="25">
        <f t="shared" si="8"/>
        <v>68.674131228578332</v>
      </c>
      <c r="J13" s="25">
        <f t="shared" si="9"/>
        <v>14.373287684668648</v>
      </c>
      <c r="K13" s="26">
        <f t="shared" si="10"/>
        <v>2388.9499999999998</v>
      </c>
      <c r="L13" s="27">
        <f t="shared" si="11"/>
        <v>477.78999999999996</v>
      </c>
      <c r="M13" s="26">
        <f t="shared" si="12"/>
        <v>477.79</v>
      </c>
      <c r="N13" s="26">
        <f t="shared" si="13"/>
        <v>2388.9500000000003</v>
      </c>
      <c r="O13" s="28"/>
    </row>
    <row r="14" spans="1:24" s="8" customFormat="1" ht="15.75" x14ac:dyDescent="0.25">
      <c r="A14" s="21">
        <v>8</v>
      </c>
      <c r="B14" s="32" t="s">
        <v>26</v>
      </c>
      <c r="C14" s="30" t="s">
        <v>10</v>
      </c>
      <c r="D14" s="30">
        <v>5</v>
      </c>
      <c r="E14" s="31">
        <v>291.27</v>
      </c>
      <c r="F14" s="31">
        <v>336.42</v>
      </c>
      <c r="G14" s="31">
        <v>388.57</v>
      </c>
      <c r="H14" s="24">
        <f t="shared" ref="H14:H25" si="14">AVERAGE(E14:G14)</f>
        <v>338.75333333333333</v>
      </c>
      <c r="I14" s="25">
        <f t="shared" ref="I14:I25" si="15">SQRT(((SUM((POWER(E14-H14,2)),(POWER(F14-H14,2)),(POWER(G14-H14,2)))/(COLUMNS(E14:G14)-1))))</f>
        <v>48.691948341931585</v>
      </c>
      <c r="J14" s="25">
        <f t="shared" ref="J14:J25" si="16">I14/H14*100</f>
        <v>14.373865450356677</v>
      </c>
      <c r="K14" s="26">
        <f t="shared" ref="K14:K25" si="17">((D14/3)*(SUM(E14:G14)))</f>
        <v>1693.7666666666667</v>
      </c>
      <c r="L14" s="27">
        <f t="shared" ref="L14:L25" si="18">K14/D14</f>
        <v>338.75333333333333</v>
      </c>
      <c r="M14" s="26">
        <f t="shared" ref="M14:M25" si="19">ROUND(L14,2)</f>
        <v>338.75</v>
      </c>
      <c r="N14" s="26">
        <f t="shared" ref="N14:N25" si="20">M14*D14</f>
        <v>1693.75</v>
      </c>
      <c r="O14" s="28"/>
    </row>
    <row r="15" spans="1:24" s="8" customFormat="1" ht="15.75" x14ac:dyDescent="0.25">
      <c r="A15" s="21">
        <v>9</v>
      </c>
      <c r="B15" s="32" t="s">
        <v>25</v>
      </c>
      <c r="C15" s="30" t="s">
        <v>10</v>
      </c>
      <c r="D15" s="30">
        <v>5</v>
      </c>
      <c r="E15" s="31">
        <v>82.53</v>
      </c>
      <c r="F15" s="31">
        <v>95.32</v>
      </c>
      <c r="G15" s="31">
        <v>110.09</v>
      </c>
      <c r="H15" s="24">
        <f t="shared" ref="H15:H24" si="21">AVERAGE(E15:G15)</f>
        <v>95.98</v>
      </c>
      <c r="I15" s="25">
        <f t="shared" ref="I15:I24" si="22">SQRT(((SUM((POWER(E15-H15,2)),(POWER(F15-H15,2)),(POWER(G15-H15,2)))/(COLUMNS(E15:G15)-1))))</f>
        <v>13.791849042097295</v>
      </c>
      <c r="J15" s="25">
        <f t="shared" ref="J15:J24" si="23">I15/H15*100</f>
        <v>14.369503065323292</v>
      </c>
      <c r="K15" s="26">
        <f t="shared" ref="K15:K24" si="24">((D15/3)*(SUM(E15:G15)))</f>
        <v>479.90000000000003</v>
      </c>
      <c r="L15" s="27">
        <f t="shared" ref="L15:L24" si="25">K15/D15</f>
        <v>95.98</v>
      </c>
      <c r="M15" s="26">
        <f t="shared" ref="M15:M24" si="26">ROUND(L15,2)</f>
        <v>95.98</v>
      </c>
      <c r="N15" s="26">
        <f t="shared" ref="N15:N24" si="27">M15*D15</f>
        <v>479.90000000000003</v>
      </c>
      <c r="O15" s="28"/>
    </row>
    <row r="16" spans="1:24" s="8" customFormat="1" ht="15.75" x14ac:dyDescent="0.25">
      <c r="A16" s="21">
        <v>10</v>
      </c>
      <c r="B16" s="32" t="s">
        <v>28</v>
      </c>
      <c r="C16" s="30" t="s">
        <v>10</v>
      </c>
      <c r="D16" s="30">
        <v>5</v>
      </c>
      <c r="E16" s="31">
        <v>54.09</v>
      </c>
      <c r="F16" s="31">
        <v>62.47</v>
      </c>
      <c r="G16" s="31">
        <v>65.59</v>
      </c>
      <c r="H16" s="24">
        <f t="shared" si="21"/>
        <v>60.716666666666669</v>
      </c>
      <c r="I16" s="25">
        <f t="shared" si="22"/>
        <v>5.9471113436132441</v>
      </c>
      <c r="J16" s="25">
        <f t="shared" si="23"/>
        <v>9.7948581009276605</v>
      </c>
      <c r="K16" s="26">
        <f t="shared" si="24"/>
        <v>303.58333333333337</v>
      </c>
      <c r="L16" s="27">
        <f t="shared" si="25"/>
        <v>60.716666666666676</v>
      </c>
      <c r="M16" s="26">
        <f t="shared" si="26"/>
        <v>60.72</v>
      </c>
      <c r="N16" s="26">
        <f t="shared" si="27"/>
        <v>303.60000000000002</v>
      </c>
      <c r="O16" s="28"/>
    </row>
    <row r="17" spans="1:15" s="8" customFormat="1" ht="15.75" x14ac:dyDescent="0.25">
      <c r="A17" s="21">
        <v>11</v>
      </c>
      <c r="B17" s="32" t="s">
        <v>29</v>
      </c>
      <c r="C17" s="30" t="s">
        <v>10</v>
      </c>
      <c r="D17" s="30">
        <v>5</v>
      </c>
      <c r="E17" s="31">
        <v>277.08</v>
      </c>
      <c r="F17" s="31">
        <v>320.02999999999997</v>
      </c>
      <c r="G17" s="31">
        <v>369.63</v>
      </c>
      <c r="H17" s="24">
        <f t="shared" si="21"/>
        <v>322.24666666666661</v>
      </c>
      <c r="I17" s="25">
        <f t="shared" si="22"/>
        <v>46.314801449788533</v>
      </c>
      <c r="J17" s="25">
        <f t="shared" si="23"/>
        <v>14.372468745408861</v>
      </c>
      <c r="K17" s="26">
        <f t="shared" si="24"/>
        <v>1611.2333333333331</v>
      </c>
      <c r="L17" s="27">
        <f t="shared" si="25"/>
        <v>322.24666666666661</v>
      </c>
      <c r="M17" s="26">
        <f t="shared" si="26"/>
        <v>322.25</v>
      </c>
      <c r="N17" s="26">
        <f t="shared" si="27"/>
        <v>1611.25</v>
      </c>
      <c r="O17" s="28"/>
    </row>
    <row r="18" spans="1:15" s="8" customFormat="1" ht="31.5" x14ac:dyDescent="0.25">
      <c r="A18" s="21">
        <v>12</v>
      </c>
      <c r="B18" s="32" t="s">
        <v>64</v>
      </c>
      <c r="C18" s="30" t="s">
        <v>9</v>
      </c>
      <c r="D18" s="30">
        <v>50</v>
      </c>
      <c r="E18" s="31">
        <v>56.46</v>
      </c>
      <c r="F18" s="31">
        <v>65.209999999999994</v>
      </c>
      <c r="G18" s="31">
        <v>75.36</v>
      </c>
      <c r="H18" s="24">
        <f t="shared" si="21"/>
        <v>65.676666666666662</v>
      </c>
      <c r="I18" s="25">
        <f t="shared" si="22"/>
        <v>9.4586380273976722</v>
      </c>
      <c r="J18" s="25">
        <f t="shared" si="23"/>
        <v>14.401824129418372</v>
      </c>
      <c r="K18" s="26">
        <f t="shared" si="24"/>
        <v>3283.833333333333</v>
      </c>
      <c r="L18" s="27">
        <f t="shared" si="25"/>
        <v>65.676666666666662</v>
      </c>
      <c r="M18" s="26">
        <f t="shared" si="26"/>
        <v>65.680000000000007</v>
      </c>
      <c r="N18" s="26">
        <f t="shared" si="27"/>
        <v>3284.0000000000005</v>
      </c>
      <c r="O18" s="28"/>
    </row>
    <row r="19" spans="1:15" s="8" customFormat="1" ht="31.5" x14ac:dyDescent="0.25">
      <c r="A19" s="21">
        <v>13</v>
      </c>
      <c r="B19" s="32" t="s">
        <v>66</v>
      </c>
      <c r="C19" s="30" t="s">
        <v>9</v>
      </c>
      <c r="D19" s="30">
        <v>3</v>
      </c>
      <c r="E19" s="31">
        <v>297.63</v>
      </c>
      <c r="F19" s="31">
        <v>343.76</v>
      </c>
      <c r="G19" s="31">
        <v>404.61</v>
      </c>
      <c r="H19" s="24">
        <f t="shared" si="21"/>
        <v>348.66666666666669</v>
      </c>
      <c r="I19" s="25">
        <f t="shared" si="22"/>
        <v>53.658518739649665</v>
      </c>
      <c r="J19" s="25">
        <f t="shared" si="23"/>
        <v>15.389632525712141</v>
      </c>
      <c r="K19" s="26">
        <f t="shared" si="24"/>
        <v>1046</v>
      </c>
      <c r="L19" s="27">
        <f t="shared" si="25"/>
        <v>348.66666666666669</v>
      </c>
      <c r="M19" s="26">
        <f t="shared" si="26"/>
        <v>348.67</v>
      </c>
      <c r="N19" s="26">
        <f t="shared" si="27"/>
        <v>1046.01</v>
      </c>
      <c r="O19" s="28"/>
    </row>
    <row r="20" spans="1:15" s="8" customFormat="1" ht="31.5" x14ac:dyDescent="0.25">
      <c r="A20" s="21">
        <v>14</v>
      </c>
      <c r="B20" s="32" t="s">
        <v>30</v>
      </c>
      <c r="C20" s="30" t="s">
        <v>9</v>
      </c>
      <c r="D20" s="30">
        <v>100</v>
      </c>
      <c r="E20" s="31">
        <v>748.74</v>
      </c>
      <c r="F20" s="31">
        <v>864.79</v>
      </c>
      <c r="G20" s="31">
        <v>1017.86</v>
      </c>
      <c r="H20" s="24">
        <f t="shared" si="21"/>
        <v>877.13</v>
      </c>
      <c r="I20" s="25">
        <f t="shared" si="22"/>
        <v>134.98370383124029</v>
      </c>
      <c r="J20" s="25">
        <f t="shared" si="23"/>
        <v>15.389247184709257</v>
      </c>
      <c r="K20" s="26">
        <f t="shared" si="24"/>
        <v>87713</v>
      </c>
      <c r="L20" s="27">
        <f t="shared" si="25"/>
        <v>877.13</v>
      </c>
      <c r="M20" s="26">
        <f t="shared" si="26"/>
        <v>877.13</v>
      </c>
      <c r="N20" s="26">
        <f t="shared" si="27"/>
        <v>87713</v>
      </c>
      <c r="O20" s="28"/>
    </row>
    <row r="21" spans="1:15" s="8" customFormat="1" ht="31.5" x14ac:dyDescent="0.25">
      <c r="A21" s="21">
        <v>15</v>
      </c>
      <c r="B21" s="32" t="s">
        <v>72</v>
      </c>
      <c r="C21" s="30" t="s">
        <v>9</v>
      </c>
      <c r="D21" s="30">
        <v>14</v>
      </c>
      <c r="E21" s="31">
        <v>774.18</v>
      </c>
      <c r="F21" s="31">
        <v>894.18</v>
      </c>
      <c r="G21" s="31">
        <v>1033.31</v>
      </c>
      <c r="H21" s="24">
        <f t="shared" si="21"/>
        <v>900.55666666666673</v>
      </c>
      <c r="I21" s="25">
        <f t="shared" si="22"/>
        <v>129.68263427819983</v>
      </c>
      <c r="J21" s="25">
        <f t="shared" si="23"/>
        <v>14.400274749862103</v>
      </c>
      <c r="K21" s="26">
        <f t="shared" si="24"/>
        <v>12607.793333333335</v>
      </c>
      <c r="L21" s="27">
        <f t="shared" si="25"/>
        <v>900.55666666666673</v>
      </c>
      <c r="M21" s="26">
        <f t="shared" si="26"/>
        <v>900.56</v>
      </c>
      <c r="N21" s="26">
        <f t="shared" si="27"/>
        <v>12607.84</v>
      </c>
      <c r="O21" s="28"/>
    </row>
    <row r="22" spans="1:15" s="8" customFormat="1" ht="31.5" x14ac:dyDescent="0.25">
      <c r="A22" s="21">
        <v>16</v>
      </c>
      <c r="B22" s="32" t="s">
        <v>54</v>
      </c>
      <c r="C22" s="30" t="s">
        <v>9</v>
      </c>
      <c r="D22" s="30">
        <v>28</v>
      </c>
      <c r="E22" s="31">
        <v>56.19</v>
      </c>
      <c r="F22" s="31">
        <v>64.900000000000006</v>
      </c>
      <c r="G22" s="31">
        <v>76.39</v>
      </c>
      <c r="H22" s="24">
        <f t="shared" si="21"/>
        <v>65.826666666666668</v>
      </c>
      <c r="I22" s="25">
        <f t="shared" si="22"/>
        <v>10.13183267397036</v>
      </c>
      <c r="J22" s="25">
        <f t="shared" si="23"/>
        <v>15.391684232282296</v>
      </c>
      <c r="K22" s="26">
        <f t="shared" si="24"/>
        <v>1843.146666666667</v>
      </c>
      <c r="L22" s="27">
        <f t="shared" si="25"/>
        <v>65.826666666666682</v>
      </c>
      <c r="M22" s="26">
        <f t="shared" si="26"/>
        <v>65.83</v>
      </c>
      <c r="N22" s="26">
        <f t="shared" si="27"/>
        <v>1843.24</v>
      </c>
      <c r="O22" s="28"/>
    </row>
    <row r="23" spans="1:15" s="8" customFormat="1" ht="15.75" x14ac:dyDescent="0.25">
      <c r="A23" s="21">
        <v>17</v>
      </c>
      <c r="B23" s="32" t="s">
        <v>73</v>
      </c>
      <c r="C23" s="30" t="s">
        <v>9</v>
      </c>
      <c r="D23" s="30">
        <v>40</v>
      </c>
      <c r="E23" s="31">
        <v>222.3</v>
      </c>
      <c r="F23" s="31">
        <v>256.76</v>
      </c>
      <c r="G23" s="31">
        <v>296.70999999999998</v>
      </c>
      <c r="H23" s="24">
        <f t="shared" si="21"/>
        <v>258.58999999999997</v>
      </c>
      <c r="I23" s="25">
        <f t="shared" si="22"/>
        <v>37.23873923751983</v>
      </c>
      <c r="J23" s="25">
        <f t="shared" si="23"/>
        <v>14.400688053490015</v>
      </c>
      <c r="K23" s="26">
        <f t="shared" si="24"/>
        <v>10343.6</v>
      </c>
      <c r="L23" s="27">
        <f t="shared" si="25"/>
        <v>258.59000000000003</v>
      </c>
      <c r="M23" s="26">
        <f t="shared" si="26"/>
        <v>258.58999999999997</v>
      </c>
      <c r="N23" s="26">
        <f t="shared" si="27"/>
        <v>10343.599999999999</v>
      </c>
      <c r="O23" s="28"/>
    </row>
    <row r="24" spans="1:15" s="8" customFormat="1" ht="47.25" x14ac:dyDescent="0.25">
      <c r="A24" s="21">
        <v>18</v>
      </c>
      <c r="B24" s="32" t="s">
        <v>74</v>
      </c>
      <c r="C24" s="30" t="s">
        <v>9</v>
      </c>
      <c r="D24" s="30">
        <v>14</v>
      </c>
      <c r="E24" s="31">
        <v>456.03</v>
      </c>
      <c r="F24" s="31">
        <v>526.71</v>
      </c>
      <c r="G24" s="31">
        <v>619.94000000000005</v>
      </c>
      <c r="H24" s="24">
        <f t="shared" si="21"/>
        <v>534.22666666666669</v>
      </c>
      <c r="I24" s="25">
        <f t="shared" si="22"/>
        <v>82.213120810083225</v>
      </c>
      <c r="J24" s="25">
        <f t="shared" si="23"/>
        <v>15.389183269913499</v>
      </c>
      <c r="K24" s="26">
        <f t="shared" si="24"/>
        <v>7479.1733333333341</v>
      </c>
      <c r="L24" s="27">
        <f t="shared" si="25"/>
        <v>534.22666666666669</v>
      </c>
      <c r="M24" s="26">
        <f t="shared" si="26"/>
        <v>534.23</v>
      </c>
      <c r="N24" s="26">
        <f t="shared" si="27"/>
        <v>7479.22</v>
      </c>
      <c r="O24" s="28"/>
    </row>
    <row r="25" spans="1:15" s="8" customFormat="1" ht="15.75" x14ac:dyDescent="0.25">
      <c r="A25" s="21">
        <v>19</v>
      </c>
      <c r="B25" s="32" t="s">
        <v>32</v>
      </c>
      <c r="C25" s="30" t="s">
        <v>9</v>
      </c>
      <c r="D25" s="30">
        <v>20</v>
      </c>
      <c r="E25" s="31">
        <v>172.41</v>
      </c>
      <c r="F25" s="31">
        <v>199.13</v>
      </c>
      <c r="G25" s="31">
        <v>230.11</v>
      </c>
      <c r="H25" s="24">
        <f t="shared" si="14"/>
        <v>200.54999999999998</v>
      </c>
      <c r="I25" s="25">
        <f t="shared" si="15"/>
        <v>28.876197810653682</v>
      </c>
      <c r="J25" s="25">
        <f t="shared" si="16"/>
        <v>14.398503022016298</v>
      </c>
      <c r="K25" s="26">
        <f t="shared" si="17"/>
        <v>4011</v>
      </c>
      <c r="L25" s="27">
        <f t="shared" si="18"/>
        <v>200.55</v>
      </c>
      <c r="M25" s="26">
        <f t="shared" si="19"/>
        <v>200.55</v>
      </c>
      <c r="N25" s="26">
        <f t="shared" si="20"/>
        <v>4011</v>
      </c>
      <c r="O25" s="28"/>
    </row>
    <row r="26" spans="1:15" s="8" customFormat="1" ht="15.75" x14ac:dyDescent="0.25">
      <c r="A26" s="21">
        <v>20</v>
      </c>
      <c r="B26" s="32" t="s">
        <v>33</v>
      </c>
      <c r="C26" s="30" t="s">
        <v>9</v>
      </c>
      <c r="D26" s="30">
        <v>100</v>
      </c>
      <c r="E26" s="31">
        <v>30.57</v>
      </c>
      <c r="F26" s="31">
        <v>35.31</v>
      </c>
      <c r="G26" s="31">
        <v>41.56</v>
      </c>
      <c r="H26" s="24">
        <f t="shared" ref="H26" si="28">AVERAGE(E26:G26)</f>
        <v>35.813333333333333</v>
      </c>
      <c r="I26" s="25">
        <f t="shared" ref="I26" si="29">SQRT(((SUM((POWER(E26-H26,2)),(POWER(F26-H26,2)),(POWER(G26-H26,2)))/(COLUMNS(E26:G26)-1))))</f>
        <v>5.5122620885924274</v>
      </c>
      <c r="J26" s="25">
        <f t="shared" ref="J26" si="30">I26/H26*100</f>
        <v>15.391647678497097</v>
      </c>
      <c r="K26" s="26">
        <f t="shared" ref="K26" si="31">((D26/3)*(SUM(E26:G26)))</f>
        <v>3581.3333333333335</v>
      </c>
      <c r="L26" s="27">
        <f t="shared" ref="L26" si="32">K26/D26</f>
        <v>35.813333333333333</v>
      </c>
      <c r="M26" s="26">
        <f t="shared" ref="M26" si="33">ROUND(L26,2)</f>
        <v>35.81</v>
      </c>
      <c r="N26" s="26">
        <f t="shared" ref="N26" si="34">M26*D26</f>
        <v>3581</v>
      </c>
      <c r="O26" s="28"/>
    </row>
    <row r="27" spans="1:15" s="8" customFormat="1" ht="31.5" x14ac:dyDescent="0.25">
      <c r="A27" s="21">
        <v>21</v>
      </c>
      <c r="B27" s="32" t="s">
        <v>34</v>
      </c>
      <c r="C27" s="30" t="s">
        <v>9</v>
      </c>
      <c r="D27" s="30">
        <v>15</v>
      </c>
      <c r="E27" s="31">
        <v>120.33</v>
      </c>
      <c r="F27" s="31">
        <v>138.97999999999999</v>
      </c>
      <c r="G27" s="31">
        <v>163.58000000000001</v>
      </c>
      <c r="H27" s="24">
        <f t="shared" ref="H27" si="35">AVERAGE(E27:G27)</f>
        <v>140.96333333333334</v>
      </c>
      <c r="I27" s="25">
        <f t="shared" ref="I27" si="36">SQRT(((SUM((POWER(E27-H27,2)),(POWER(F27-H27,2)),(POWER(G27-H27,2)))/(COLUMNS(E27:G27)-1))))</f>
        <v>21.693105663628103</v>
      </c>
      <c r="J27" s="25">
        <f t="shared" ref="J27" si="37">I27/H27*100</f>
        <v>15.38918323698463</v>
      </c>
      <c r="K27" s="26">
        <f t="shared" ref="K27:K28" si="38">((D27/3)*(SUM(E27:G27)))</f>
        <v>2114.4499999999998</v>
      </c>
      <c r="L27" s="27">
        <f t="shared" ref="L27:L28" si="39">K27/D27</f>
        <v>140.96333333333331</v>
      </c>
      <c r="M27" s="26">
        <f t="shared" ref="M27:M28" si="40">ROUND(L27,2)</f>
        <v>140.96</v>
      </c>
      <c r="N27" s="26">
        <f t="shared" ref="N27:N28" si="41">M27*D27</f>
        <v>2114.4</v>
      </c>
      <c r="O27" s="28"/>
    </row>
    <row r="28" spans="1:15" s="8" customFormat="1" ht="15.75" x14ac:dyDescent="0.25">
      <c r="A28" s="21">
        <v>22</v>
      </c>
      <c r="B28" s="32" t="s">
        <v>35</v>
      </c>
      <c r="C28" s="30" t="s">
        <v>9</v>
      </c>
      <c r="D28" s="30">
        <v>50</v>
      </c>
      <c r="E28" s="31">
        <v>53.1</v>
      </c>
      <c r="F28" s="31">
        <v>61.33</v>
      </c>
      <c r="G28" s="31">
        <v>70.84</v>
      </c>
      <c r="H28" s="24">
        <f t="shared" si="0"/>
        <v>61.756666666666668</v>
      </c>
      <c r="I28" s="25">
        <f t="shared" si="1"/>
        <v>8.8776930186469816</v>
      </c>
      <c r="J28" s="25">
        <f t="shared" si="2"/>
        <v>14.375278812511979</v>
      </c>
      <c r="K28" s="26">
        <f t="shared" si="38"/>
        <v>3087.8333333333339</v>
      </c>
      <c r="L28" s="27">
        <f t="shared" si="39"/>
        <v>61.756666666666682</v>
      </c>
      <c r="M28" s="26">
        <f t="shared" si="40"/>
        <v>61.76</v>
      </c>
      <c r="N28" s="26">
        <f t="shared" si="41"/>
        <v>3088</v>
      </c>
      <c r="O28" s="28"/>
    </row>
    <row r="29" spans="1:15" s="8" customFormat="1" ht="15.75" x14ac:dyDescent="0.25">
      <c r="A29" s="21">
        <v>23</v>
      </c>
      <c r="B29" s="32" t="s">
        <v>75</v>
      </c>
      <c r="C29" s="30" t="s">
        <v>9</v>
      </c>
      <c r="D29" s="30">
        <v>20</v>
      </c>
      <c r="E29" s="31">
        <v>55.53</v>
      </c>
      <c r="F29" s="31">
        <v>64.14</v>
      </c>
      <c r="G29" s="31">
        <v>74.08</v>
      </c>
      <c r="H29" s="24">
        <f t="shared" ref="H29:H57" si="42">AVERAGE(E29:G29)</f>
        <v>64.583333333333329</v>
      </c>
      <c r="I29" s="25">
        <f t="shared" ref="I29:I57" si="43">SQRT(((SUM((POWER(E29-H29,2)),(POWER(F29-H29,2)),(POWER(G29-H29,2)))/(COLUMNS(E29:G29)-1))))</f>
        <v>9.2829431396154369</v>
      </c>
      <c r="J29" s="25">
        <f t="shared" ref="J29:J57" si="44">I29/H29*100</f>
        <v>14.373589377469065</v>
      </c>
      <c r="K29" s="26">
        <f t="shared" ref="K29:K57" si="45">((D29/3)*(SUM(E29:G29)))</f>
        <v>1291.6666666666667</v>
      </c>
      <c r="L29" s="27">
        <f t="shared" ref="L29:L57" si="46">K29/D29</f>
        <v>64.583333333333343</v>
      </c>
      <c r="M29" s="26">
        <f t="shared" ref="M29:M57" si="47">ROUND(L29,2)</f>
        <v>64.58</v>
      </c>
      <c r="N29" s="26">
        <f t="shared" ref="N29:N57" si="48">M29*D29</f>
        <v>1291.5999999999999</v>
      </c>
      <c r="O29" s="28"/>
    </row>
    <row r="30" spans="1:15" s="8" customFormat="1" ht="15.75" x14ac:dyDescent="0.25">
      <c r="A30" s="21">
        <v>24</v>
      </c>
      <c r="B30" s="32" t="s">
        <v>36</v>
      </c>
      <c r="C30" s="30" t="s">
        <v>9</v>
      </c>
      <c r="D30" s="30">
        <v>15</v>
      </c>
      <c r="E30" s="31">
        <v>184.86</v>
      </c>
      <c r="F30" s="31">
        <v>213.51</v>
      </c>
      <c r="G30" s="31">
        <v>246.73</v>
      </c>
      <c r="H30" s="24">
        <f t="shared" ref="H30:H53" si="49">AVERAGE(E30:G30)</f>
        <v>215.03333333333333</v>
      </c>
      <c r="I30" s="25">
        <f t="shared" ref="I30:I53" si="50">SQRT(((SUM((POWER(E30-H30,2)),(POWER(F30-H30,2)),(POWER(G30-H30,2)))/(COLUMNS(E30:G30)-1))))</f>
        <v>30.963117306455636</v>
      </c>
      <c r="J30" s="25">
        <f t="shared" ref="J30:J53" si="51">I30/H30*100</f>
        <v>14.399217473161821</v>
      </c>
      <c r="K30" s="26">
        <f t="shared" ref="K30:K53" si="52">((D30/3)*(SUM(E30:G30)))</f>
        <v>3225.5</v>
      </c>
      <c r="L30" s="27">
        <f t="shared" ref="L30:L53" si="53">K30/D30</f>
        <v>215.03333333333333</v>
      </c>
      <c r="M30" s="26">
        <f t="shared" ref="M30:M53" si="54">ROUND(L30,2)</f>
        <v>215.03</v>
      </c>
      <c r="N30" s="26">
        <f t="shared" ref="N30:N53" si="55">M30*D30</f>
        <v>3225.45</v>
      </c>
      <c r="O30" s="28"/>
    </row>
    <row r="31" spans="1:15" s="8" customFormat="1" ht="15.75" x14ac:dyDescent="0.25">
      <c r="A31" s="21">
        <v>25</v>
      </c>
      <c r="B31" s="32" t="s">
        <v>37</v>
      </c>
      <c r="C31" s="30" t="s">
        <v>10</v>
      </c>
      <c r="D31" s="30">
        <v>60</v>
      </c>
      <c r="E31" s="31">
        <v>29.22</v>
      </c>
      <c r="F31" s="31">
        <v>33.75</v>
      </c>
      <c r="G31" s="31">
        <v>39</v>
      </c>
      <c r="H31" s="24">
        <f t="shared" si="49"/>
        <v>33.99</v>
      </c>
      <c r="I31" s="25">
        <f t="shared" si="50"/>
        <v>4.8944151846773281</v>
      </c>
      <c r="J31" s="25">
        <f t="shared" si="51"/>
        <v>14.399573947270749</v>
      </c>
      <c r="K31" s="26">
        <f t="shared" si="52"/>
        <v>2039.4</v>
      </c>
      <c r="L31" s="27">
        <f t="shared" si="53"/>
        <v>33.99</v>
      </c>
      <c r="M31" s="26">
        <f t="shared" si="54"/>
        <v>33.99</v>
      </c>
      <c r="N31" s="26">
        <f t="shared" si="55"/>
        <v>2039.4</v>
      </c>
      <c r="O31" s="28"/>
    </row>
    <row r="32" spans="1:15" s="8" customFormat="1" ht="16.5" customHeight="1" x14ac:dyDescent="0.25">
      <c r="A32" s="21">
        <v>26</v>
      </c>
      <c r="B32" s="32" t="s">
        <v>38</v>
      </c>
      <c r="C32" s="30" t="s">
        <v>10</v>
      </c>
      <c r="D32" s="30">
        <v>120</v>
      </c>
      <c r="E32" s="31">
        <v>641.61</v>
      </c>
      <c r="F32" s="31">
        <v>741.06</v>
      </c>
      <c r="G32" s="31">
        <v>872.23</v>
      </c>
      <c r="H32" s="24">
        <f t="shared" si="49"/>
        <v>751.63333333333333</v>
      </c>
      <c r="I32" s="25">
        <f t="shared" si="50"/>
        <v>115.67299872197199</v>
      </c>
      <c r="J32" s="25">
        <f t="shared" si="51"/>
        <v>15.389551473054947</v>
      </c>
      <c r="K32" s="26">
        <f t="shared" si="52"/>
        <v>90196</v>
      </c>
      <c r="L32" s="27">
        <f t="shared" si="53"/>
        <v>751.63333333333333</v>
      </c>
      <c r="M32" s="26">
        <f t="shared" si="54"/>
        <v>751.63</v>
      </c>
      <c r="N32" s="26">
        <f t="shared" si="55"/>
        <v>90195.6</v>
      </c>
      <c r="O32" s="28"/>
    </row>
    <row r="33" spans="1:15" s="8" customFormat="1" ht="47.25" x14ac:dyDescent="0.25">
      <c r="A33" s="21">
        <v>27</v>
      </c>
      <c r="B33" s="32" t="s">
        <v>39</v>
      </c>
      <c r="C33" s="30" t="s">
        <v>9</v>
      </c>
      <c r="D33" s="30">
        <v>50</v>
      </c>
      <c r="E33" s="31">
        <v>348.57</v>
      </c>
      <c r="F33" s="31">
        <v>402.6</v>
      </c>
      <c r="G33" s="31">
        <v>473.86</v>
      </c>
      <c r="H33" s="24">
        <f t="shared" si="49"/>
        <v>408.34333333333342</v>
      </c>
      <c r="I33" s="25">
        <f t="shared" si="50"/>
        <v>62.842146950381434</v>
      </c>
      <c r="J33" s="25">
        <f t="shared" si="51"/>
        <v>15.389536652257027</v>
      </c>
      <c r="K33" s="26">
        <f t="shared" si="52"/>
        <v>20417.166666666672</v>
      </c>
      <c r="L33" s="27">
        <f t="shared" si="53"/>
        <v>408.34333333333342</v>
      </c>
      <c r="M33" s="26">
        <f t="shared" si="54"/>
        <v>408.34</v>
      </c>
      <c r="N33" s="26">
        <f t="shared" si="55"/>
        <v>20417</v>
      </c>
      <c r="O33" s="28"/>
    </row>
    <row r="34" spans="1:15" s="8" customFormat="1" ht="15.75" x14ac:dyDescent="0.25">
      <c r="A34" s="21">
        <v>28</v>
      </c>
      <c r="B34" s="32" t="s">
        <v>76</v>
      </c>
      <c r="C34" s="30" t="s">
        <v>9</v>
      </c>
      <c r="D34" s="30">
        <v>20</v>
      </c>
      <c r="E34" s="31">
        <v>511.65</v>
      </c>
      <c r="F34" s="31">
        <v>590.96</v>
      </c>
      <c r="G34" s="31">
        <v>695.56</v>
      </c>
      <c r="H34" s="24">
        <f t="shared" si="49"/>
        <v>599.39</v>
      </c>
      <c r="I34" s="25">
        <f t="shared" si="50"/>
        <v>92.244353214709008</v>
      </c>
      <c r="J34" s="25">
        <f t="shared" si="51"/>
        <v>15.389705069271928</v>
      </c>
      <c r="K34" s="26">
        <f t="shared" si="52"/>
        <v>11987.800000000001</v>
      </c>
      <c r="L34" s="27">
        <f t="shared" si="53"/>
        <v>599.3900000000001</v>
      </c>
      <c r="M34" s="26">
        <f t="shared" si="54"/>
        <v>599.39</v>
      </c>
      <c r="N34" s="26">
        <f t="shared" si="55"/>
        <v>11987.8</v>
      </c>
      <c r="O34" s="28"/>
    </row>
    <row r="35" spans="1:15" s="8" customFormat="1" ht="15.75" x14ac:dyDescent="0.25">
      <c r="A35" s="21">
        <v>29</v>
      </c>
      <c r="B35" s="32" t="s">
        <v>40</v>
      </c>
      <c r="C35" s="30" t="s">
        <v>9</v>
      </c>
      <c r="D35" s="30">
        <v>15</v>
      </c>
      <c r="E35" s="31">
        <v>123.5</v>
      </c>
      <c r="F35" s="31">
        <v>142.63999999999999</v>
      </c>
      <c r="G35" s="31">
        <v>167.89</v>
      </c>
      <c r="H35" s="24">
        <f t="shared" si="49"/>
        <v>144.67666666666665</v>
      </c>
      <c r="I35" s="25">
        <f t="shared" si="50"/>
        <v>22.26497323899881</v>
      </c>
      <c r="J35" s="25">
        <f t="shared" si="51"/>
        <v>15.389470708705952</v>
      </c>
      <c r="K35" s="26">
        <f t="shared" si="52"/>
        <v>2170.1499999999996</v>
      </c>
      <c r="L35" s="27">
        <f t="shared" si="53"/>
        <v>144.67666666666665</v>
      </c>
      <c r="M35" s="26">
        <f t="shared" si="54"/>
        <v>144.68</v>
      </c>
      <c r="N35" s="26">
        <f t="shared" si="55"/>
        <v>2170.2000000000003</v>
      </c>
      <c r="O35" s="28"/>
    </row>
    <row r="36" spans="1:15" s="8" customFormat="1" ht="15.75" x14ac:dyDescent="0.25">
      <c r="A36" s="21">
        <v>30</v>
      </c>
      <c r="B36" s="32" t="s">
        <v>41</v>
      </c>
      <c r="C36" s="30" t="s">
        <v>9</v>
      </c>
      <c r="D36" s="30">
        <v>20</v>
      </c>
      <c r="E36" s="31">
        <v>95.1</v>
      </c>
      <c r="F36" s="31">
        <v>109.84</v>
      </c>
      <c r="G36" s="31">
        <v>115.33</v>
      </c>
      <c r="H36" s="24">
        <f t="shared" si="49"/>
        <v>106.75666666666666</v>
      </c>
      <c r="I36" s="25">
        <f t="shared" si="50"/>
        <v>10.461521559186952</v>
      </c>
      <c r="J36" s="25">
        <f t="shared" si="51"/>
        <v>9.7994082110596867</v>
      </c>
      <c r="K36" s="26">
        <f t="shared" si="52"/>
        <v>2135.1333333333332</v>
      </c>
      <c r="L36" s="27">
        <f t="shared" si="53"/>
        <v>106.75666666666666</v>
      </c>
      <c r="M36" s="26">
        <f t="shared" si="54"/>
        <v>106.76</v>
      </c>
      <c r="N36" s="26">
        <f t="shared" si="55"/>
        <v>2135.2000000000003</v>
      </c>
      <c r="O36" s="28"/>
    </row>
    <row r="37" spans="1:15" s="8" customFormat="1" ht="15.75" x14ac:dyDescent="0.25">
      <c r="A37" s="21">
        <v>31</v>
      </c>
      <c r="B37" s="32" t="s">
        <v>42</v>
      </c>
      <c r="C37" s="30" t="s">
        <v>9</v>
      </c>
      <c r="D37" s="30">
        <v>10</v>
      </c>
      <c r="E37" s="31">
        <v>90.2</v>
      </c>
      <c r="F37" s="31">
        <v>104.18</v>
      </c>
      <c r="G37" s="31">
        <v>120.39</v>
      </c>
      <c r="H37" s="24">
        <f t="shared" si="49"/>
        <v>104.92333333333333</v>
      </c>
      <c r="I37" s="25">
        <f t="shared" si="50"/>
        <v>15.108720439975494</v>
      </c>
      <c r="J37" s="25">
        <f t="shared" si="51"/>
        <v>14.399771680886515</v>
      </c>
      <c r="K37" s="26">
        <f t="shared" si="52"/>
        <v>1049.2333333333333</v>
      </c>
      <c r="L37" s="27">
        <f t="shared" si="53"/>
        <v>104.92333333333333</v>
      </c>
      <c r="M37" s="26">
        <f t="shared" si="54"/>
        <v>104.92</v>
      </c>
      <c r="N37" s="26">
        <f t="shared" si="55"/>
        <v>1049.2</v>
      </c>
      <c r="O37" s="28"/>
    </row>
    <row r="38" spans="1:15" s="8" customFormat="1" ht="31.5" x14ac:dyDescent="0.25">
      <c r="A38" s="21">
        <v>32</v>
      </c>
      <c r="B38" s="32" t="s">
        <v>43</v>
      </c>
      <c r="C38" s="30" t="s">
        <v>9</v>
      </c>
      <c r="D38" s="30">
        <v>20</v>
      </c>
      <c r="E38" s="31">
        <v>300.77999999999997</v>
      </c>
      <c r="F38" s="31">
        <v>347.4</v>
      </c>
      <c r="G38" s="31">
        <v>364.77</v>
      </c>
      <c r="H38" s="24">
        <f t="shared" ref="H38:H49" si="56">AVERAGE(E38:G38)</f>
        <v>337.65</v>
      </c>
      <c r="I38" s="25">
        <f t="shared" ref="I38:I49" si="57">SQRT(((SUM((POWER(E38-H38,2)),(POWER(F38-H38,2)),(POWER(G38-H38,2)))/(COLUMNS(E38:G38)-1))))</f>
        <v>33.090435173929045</v>
      </c>
      <c r="J38" s="25">
        <f t="shared" ref="J38:J49" si="58">I38/H38*100</f>
        <v>9.8002177325422917</v>
      </c>
      <c r="K38" s="26">
        <f t="shared" ref="K38:K49" si="59">((D38/3)*(SUM(E38:G38)))</f>
        <v>6753</v>
      </c>
      <c r="L38" s="27">
        <f t="shared" ref="L38:L49" si="60">K38/D38</f>
        <v>337.65</v>
      </c>
      <c r="M38" s="26">
        <f t="shared" ref="M38:M49" si="61">ROUND(L38,2)</f>
        <v>337.65</v>
      </c>
      <c r="N38" s="26">
        <f t="shared" ref="N38:N49" si="62">M38*D38</f>
        <v>6753</v>
      </c>
      <c r="O38" s="28"/>
    </row>
    <row r="39" spans="1:15" s="8" customFormat="1" ht="15.75" x14ac:dyDescent="0.25">
      <c r="A39" s="21">
        <v>33</v>
      </c>
      <c r="B39" s="32" t="s">
        <v>44</v>
      </c>
      <c r="C39" s="30" t="s">
        <v>9</v>
      </c>
      <c r="D39" s="30">
        <v>20</v>
      </c>
      <c r="E39" s="31">
        <v>135.33000000000001</v>
      </c>
      <c r="F39" s="31">
        <v>156.31</v>
      </c>
      <c r="G39" s="31">
        <v>180.63</v>
      </c>
      <c r="H39" s="24">
        <f t="shared" si="56"/>
        <v>157.42333333333332</v>
      </c>
      <c r="I39" s="25">
        <f t="shared" si="57"/>
        <v>22.670512418852226</v>
      </c>
      <c r="J39" s="25">
        <f t="shared" si="58"/>
        <v>14.400986142790497</v>
      </c>
      <c r="K39" s="26">
        <f t="shared" si="59"/>
        <v>3148.4666666666667</v>
      </c>
      <c r="L39" s="27">
        <f t="shared" si="60"/>
        <v>157.42333333333335</v>
      </c>
      <c r="M39" s="26">
        <f t="shared" si="61"/>
        <v>157.41999999999999</v>
      </c>
      <c r="N39" s="26">
        <f t="shared" si="62"/>
        <v>3148.3999999999996</v>
      </c>
      <c r="O39" s="28"/>
    </row>
    <row r="40" spans="1:15" s="8" customFormat="1" ht="15.75" x14ac:dyDescent="0.25">
      <c r="A40" s="21">
        <v>34</v>
      </c>
      <c r="B40" s="32" t="s">
        <v>45</v>
      </c>
      <c r="C40" s="30" t="s">
        <v>10</v>
      </c>
      <c r="D40" s="30">
        <v>80</v>
      </c>
      <c r="E40" s="31">
        <v>21.2</v>
      </c>
      <c r="F40" s="31">
        <v>23.32</v>
      </c>
      <c r="G40" s="31">
        <v>26.95</v>
      </c>
      <c r="H40" s="24">
        <f t="shared" si="56"/>
        <v>23.823333333333334</v>
      </c>
      <c r="I40" s="25">
        <f t="shared" si="57"/>
        <v>2.9078571720999871</v>
      </c>
      <c r="J40" s="25">
        <f t="shared" si="58"/>
        <v>12.205920688820429</v>
      </c>
      <c r="K40" s="26">
        <f t="shared" si="59"/>
        <v>1905.8666666666668</v>
      </c>
      <c r="L40" s="27">
        <f t="shared" si="60"/>
        <v>23.823333333333334</v>
      </c>
      <c r="M40" s="26">
        <f t="shared" si="61"/>
        <v>23.82</v>
      </c>
      <c r="N40" s="26">
        <f t="shared" si="62"/>
        <v>1905.6</v>
      </c>
      <c r="O40" s="28"/>
    </row>
    <row r="41" spans="1:15" s="8" customFormat="1" ht="31.5" x14ac:dyDescent="0.25">
      <c r="A41" s="21">
        <v>35</v>
      </c>
      <c r="B41" s="32" t="s">
        <v>77</v>
      </c>
      <c r="C41" s="30" t="s">
        <v>9</v>
      </c>
      <c r="D41" s="30">
        <v>15</v>
      </c>
      <c r="E41" s="31">
        <v>204.81</v>
      </c>
      <c r="F41" s="31">
        <v>225.29</v>
      </c>
      <c r="G41" s="31">
        <v>260.20999999999998</v>
      </c>
      <c r="H41" s="24">
        <f t="shared" si="56"/>
        <v>230.10333333333332</v>
      </c>
      <c r="I41" s="25">
        <f t="shared" si="57"/>
        <v>28.01189271244149</v>
      </c>
      <c r="J41" s="25">
        <f t="shared" si="58"/>
        <v>12.173614482960478</v>
      </c>
      <c r="K41" s="26">
        <f t="shared" si="59"/>
        <v>3451.5499999999997</v>
      </c>
      <c r="L41" s="27">
        <f t="shared" si="60"/>
        <v>230.10333333333332</v>
      </c>
      <c r="M41" s="26">
        <f t="shared" si="61"/>
        <v>230.1</v>
      </c>
      <c r="N41" s="26">
        <f t="shared" si="62"/>
        <v>3451.5</v>
      </c>
      <c r="O41" s="28"/>
    </row>
    <row r="42" spans="1:15" s="8" customFormat="1" ht="15.75" x14ac:dyDescent="0.25">
      <c r="A42" s="21">
        <v>36</v>
      </c>
      <c r="B42" s="32" t="s">
        <v>46</v>
      </c>
      <c r="C42" s="30" t="s">
        <v>9</v>
      </c>
      <c r="D42" s="30">
        <v>20</v>
      </c>
      <c r="E42" s="33">
        <v>91.5</v>
      </c>
      <c r="F42" s="31">
        <v>100.65</v>
      </c>
      <c r="G42" s="31">
        <v>116.31</v>
      </c>
      <c r="H42" s="24">
        <f t="shared" si="56"/>
        <v>102.82000000000001</v>
      </c>
      <c r="I42" s="25">
        <f t="shared" si="57"/>
        <v>12.546541356086944</v>
      </c>
      <c r="J42" s="25">
        <f t="shared" si="58"/>
        <v>12.202432752467365</v>
      </c>
      <c r="K42" s="26">
        <f t="shared" si="59"/>
        <v>2056.4000000000005</v>
      </c>
      <c r="L42" s="27">
        <f t="shared" si="60"/>
        <v>102.82000000000002</v>
      </c>
      <c r="M42" s="26">
        <f t="shared" si="61"/>
        <v>102.82</v>
      </c>
      <c r="N42" s="26">
        <f t="shared" si="62"/>
        <v>2056.3999999999996</v>
      </c>
      <c r="O42" s="28"/>
    </row>
    <row r="43" spans="1:15" s="8" customFormat="1" ht="15.75" x14ac:dyDescent="0.25">
      <c r="A43" s="21">
        <v>37</v>
      </c>
      <c r="B43" s="32" t="s">
        <v>47</v>
      </c>
      <c r="C43" s="30" t="s">
        <v>9</v>
      </c>
      <c r="D43" s="30">
        <v>20</v>
      </c>
      <c r="E43" s="31">
        <v>269.13</v>
      </c>
      <c r="F43" s="31">
        <v>296.04000000000002</v>
      </c>
      <c r="G43" s="31">
        <v>341.93</v>
      </c>
      <c r="H43" s="24">
        <f t="shared" si="56"/>
        <v>302.36666666666673</v>
      </c>
      <c r="I43" s="25">
        <f t="shared" si="57"/>
        <v>36.810053427471871</v>
      </c>
      <c r="J43" s="25">
        <f t="shared" si="58"/>
        <v>12.173978644296724</v>
      </c>
      <c r="K43" s="26">
        <f t="shared" si="59"/>
        <v>6047.3333333333348</v>
      </c>
      <c r="L43" s="27">
        <f t="shared" si="60"/>
        <v>302.36666666666673</v>
      </c>
      <c r="M43" s="26">
        <f t="shared" si="61"/>
        <v>302.37</v>
      </c>
      <c r="N43" s="26">
        <f t="shared" si="62"/>
        <v>6047.4</v>
      </c>
      <c r="O43" s="28"/>
    </row>
    <row r="44" spans="1:15" s="8" customFormat="1" ht="15.75" x14ac:dyDescent="0.25">
      <c r="A44" s="21">
        <v>38</v>
      </c>
      <c r="B44" s="32" t="s">
        <v>48</v>
      </c>
      <c r="C44" s="30" t="s">
        <v>9</v>
      </c>
      <c r="D44" s="30">
        <v>50</v>
      </c>
      <c r="E44" s="31">
        <v>127.74</v>
      </c>
      <c r="F44" s="31">
        <v>140.51</v>
      </c>
      <c r="G44" s="31">
        <v>162.29</v>
      </c>
      <c r="H44" s="24">
        <f t="shared" si="56"/>
        <v>143.51333333333332</v>
      </c>
      <c r="I44" s="25">
        <f t="shared" si="57"/>
        <v>17.46970616047486</v>
      </c>
      <c r="J44" s="25">
        <f t="shared" si="58"/>
        <v>12.172880215874155</v>
      </c>
      <c r="K44" s="26">
        <f t="shared" si="59"/>
        <v>7175.666666666667</v>
      </c>
      <c r="L44" s="27">
        <f t="shared" si="60"/>
        <v>143.51333333333335</v>
      </c>
      <c r="M44" s="26">
        <f t="shared" si="61"/>
        <v>143.51</v>
      </c>
      <c r="N44" s="26">
        <f t="shared" si="62"/>
        <v>7175.5</v>
      </c>
      <c r="O44" s="28"/>
    </row>
    <row r="45" spans="1:15" s="8" customFormat="1" ht="15.75" x14ac:dyDescent="0.25">
      <c r="A45" s="21">
        <v>39</v>
      </c>
      <c r="B45" s="22" t="s">
        <v>49</v>
      </c>
      <c r="C45" s="13" t="s">
        <v>9</v>
      </c>
      <c r="D45" s="13">
        <v>2</v>
      </c>
      <c r="E45" s="23">
        <v>116.07</v>
      </c>
      <c r="F45" s="23">
        <v>123.96</v>
      </c>
      <c r="G45" s="23">
        <v>143.16999999999999</v>
      </c>
      <c r="H45" s="24">
        <f t="shared" si="56"/>
        <v>127.73333333333331</v>
      </c>
      <c r="I45" s="25">
        <f t="shared" si="57"/>
        <v>13.938473134936023</v>
      </c>
      <c r="J45" s="25">
        <f t="shared" si="58"/>
        <v>10.91216581545096</v>
      </c>
      <c r="K45" s="26">
        <f t="shared" si="59"/>
        <v>255.46666666666661</v>
      </c>
      <c r="L45" s="27">
        <f t="shared" si="60"/>
        <v>127.73333333333331</v>
      </c>
      <c r="M45" s="26">
        <f t="shared" si="61"/>
        <v>127.73</v>
      </c>
      <c r="N45" s="26">
        <f t="shared" si="62"/>
        <v>255.46</v>
      </c>
      <c r="O45" s="28"/>
    </row>
    <row r="46" spans="1:15" s="8" customFormat="1" ht="15.75" x14ac:dyDescent="0.25">
      <c r="A46" s="21">
        <v>40</v>
      </c>
      <c r="B46" s="22" t="s">
        <v>78</v>
      </c>
      <c r="C46" s="13" t="s">
        <v>9</v>
      </c>
      <c r="D46" s="13">
        <v>30</v>
      </c>
      <c r="E46" s="23">
        <v>92.94</v>
      </c>
      <c r="F46" s="23">
        <v>99.26</v>
      </c>
      <c r="G46" s="23">
        <v>114.65</v>
      </c>
      <c r="H46" s="24">
        <f t="shared" si="56"/>
        <v>102.28333333333335</v>
      </c>
      <c r="I46" s="25">
        <f t="shared" si="57"/>
        <v>11.166307954437466</v>
      </c>
      <c r="J46" s="25">
        <f t="shared" si="58"/>
        <v>10.917035640642787</v>
      </c>
      <c r="K46" s="26">
        <f t="shared" si="59"/>
        <v>3068.5</v>
      </c>
      <c r="L46" s="27">
        <f t="shared" si="60"/>
        <v>102.28333333333333</v>
      </c>
      <c r="M46" s="26">
        <f t="shared" si="61"/>
        <v>102.28</v>
      </c>
      <c r="N46" s="26">
        <f t="shared" si="62"/>
        <v>3068.4</v>
      </c>
      <c r="O46" s="28"/>
    </row>
    <row r="47" spans="1:15" s="8" customFormat="1" ht="15.75" x14ac:dyDescent="0.25">
      <c r="A47" s="21">
        <v>41</v>
      </c>
      <c r="B47" s="22" t="s">
        <v>50</v>
      </c>
      <c r="C47" s="13" t="s">
        <v>9</v>
      </c>
      <c r="D47" s="13">
        <v>21</v>
      </c>
      <c r="E47" s="23">
        <v>23.73</v>
      </c>
      <c r="F47" s="23">
        <v>25.34</v>
      </c>
      <c r="G47" s="23">
        <v>29.83</v>
      </c>
      <c r="H47" s="24">
        <f t="shared" si="56"/>
        <v>26.3</v>
      </c>
      <c r="I47" s="25">
        <f t="shared" si="57"/>
        <v>3.1612813857674853</v>
      </c>
      <c r="J47" s="25">
        <f t="shared" si="58"/>
        <v>12.020081314705266</v>
      </c>
      <c r="K47" s="26">
        <f t="shared" si="59"/>
        <v>552.30000000000007</v>
      </c>
      <c r="L47" s="27">
        <f t="shared" si="60"/>
        <v>26.300000000000004</v>
      </c>
      <c r="M47" s="26">
        <f t="shared" si="61"/>
        <v>26.3</v>
      </c>
      <c r="N47" s="26">
        <f t="shared" si="62"/>
        <v>552.30000000000007</v>
      </c>
      <c r="O47" s="28"/>
    </row>
    <row r="48" spans="1:15" s="8" customFormat="1" ht="15.75" x14ac:dyDescent="0.25">
      <c r="A48" s="21">
        <v>42</v>
      </c>
      <c r="B48" s="22" t="s">
        <v>51</v>
      </c>
      <c r="C48" s="13" t="s">
        <v>9</v>
      </c>
      <c r="D48" s="13">
        <v>28</v>
      </c>
      <c r="E48" s="23">
        <v>23.73</v>
      </c>
      <c r="F48" s="23">
        <v>25.34</v>
      </c>
      <c r="G48" s="23">
        <v>29.83</v>
      </c>
      <c r="H48" s="24">
        <f t="shared" si="56"/>
        <v>26.3</v>
      </c>
      <c r="I48" s="25">
        <f t="shared" si="57"/>
        <v>3.1612813857674853</v>
      </c>
      <c r="J48" s="25">
        <f t="shared" si="58"/>
        <v>12.020081314705266</v>
      </c>
      <c r="K48" s="26">
        <f t="shared" si="59"/>
        <v>736.40000000000009</v>
      </c>
      <c r="L48" s="27">
        <f t="shared" si="60"/>
        <v>26.300000000000004</v>
      </c>
      <c r="M48" s="26">
        <f t="shared" si="61"/>
        <v>26.3</v>
      </c>
      <c r="N48" s="26">
        <f t="shared" si="62"/>
        <v>736.4</v>
      </c>
      <c r="O48" s="28"/>
    </row>
    <row r="49" spans="1:15" s="8" customFormat="1" ht="15.75" x14ac:dyDescent="0.25">
      <c r="A49" s="21">
        <v>43</v>
      </c>
      <c r="B49" s="22" t="s">
        <v>52</v>
      </c>
      <c r="C49" s="13" t="s">
        <v>9</v>
      </c>
      <c r="D49" s="13">
        <v>122</v>
      </c>
      <c r="E49" s="23">
        <v>22.41</v>
      </c>
      <c r="F49" s="23">
        <v>23.93</v>
      </c>
      <c r="G49" s="23">
        <v>27.65</v>
      </c>
      <c r="H49" s="24">
        <f t="shared" si="56"/>
        <v>24.663333333333338</v>
      </c>
      <c r="I49" s="25">
        <f t="shared" si="57"/>
        <v>2.6958733897075597</v>
      </c>
      <c r="J49" s="25">
        <f t="shared" si="58"/>
        <v>10.93069356551247</v>
      </c>
      <c r="K49" s="26">
        <f t="shared" si="59"/>
        <v>3008.9266666666667</v>
      </c>
      <c r="L49" s="27">
        <f t="shared" si="60"/>
        <v>24.663333333333334</v>
      </c>
      <c r="M49" s="26">
        <f t="shared" si="61"/>
        <v>24.66</v>
      </c>
      <c r="N49" s="26">
        <f t="shared" si="62"/>
        <v>3008.52</v>
      </c>
      <c r="O49" s="28"/>
    </row>
    <row r="50" spans="1:15" s="8" customFormat="1" ht="15.75" x14ac:dyDescent="0.25">
      <c r="A50" s="21">
        <v>44</v>
      </c>
      <c r="B50" s="22" t="s">
        <v>53</v>
      </c>
      <c r="C50" s="13" t="s">
        <v>9</v>
      </c>
      <c r="D50" s="34">
        <v>48</v>
      </c>
      <c r="E50" s="23">
        <v>15.1</v>
      </c>
      <c r="F50" s="23">
        <v>16.13</v>
      </c>
      <c r="G50" s="25">
        <v>18.63</v>
      </c>
      <c r="H50" s="24">
        <f t="shared" si="49"/>
        <v>16.62</v>
      </c>
      <c r="I50" s="25">
        <f t="shared" si="50"/>
        <v>1.8152961190946229</v>
      </c>
      <c r="J50" s="25">
        <f t="shared" si="51"/>
        <v>10.922359320665601</v>
      </c>
      <c r="K50" s="26">
        <f t="shared" si="52"/>
        <v>797.76</v>
      </c>
      <c r="L50" s="27">
        <f t="shared" si="53"/>
        <v>16.62</v>
      </c>
      <c r="M50" s="26">
        <f t="shared" si="54"/>
        <v>16.62</v>
      </c>
      <c r="N50" s="26">
        <f t="shared" si="55"/>
        <v>797.76</v>
      </c>
      <c r="O50" s="28"/>
    </row>
    <row r="51" spans="1:15" s="8" customFormat="1" ht="15.75" x14ac:dyDescent="0.25">
      <c r="A51" s="21">
        <v>45</v>
      </c>
      <c r="B51" s="22" t="s">
        <v>31</v>
      </c>
      <c r="C51" s="13" t="s">
        <v>9</v>
      </c>
      <c r="D51" s="13">
        <v>28</v>
      </c>
      <c r="E51" s="23">
        <v>44.1</v>
      </c>
      <c r="F51" s="23">
        <v>47.1</v>
      </c>
      <c r="G51" s="23">
        <v>54.4</v>
      </c>
      <c r="H51" s="24">
        <f t="shared" si="49"/>
        <v>48.533333333333331</v>
      </c>
      <c r="I51" s="25">
        <f t="shared" si="50"/>
        <v>5.2974836793833839</v>
      </c>
      <c r="J51" s="25">
        <f t="shared" si="51"/>
        <v>10.915144943784446</v>
      </c>
      <c r="K51" s="26">
        <f t="shared" si="52"/>
        <v>1358.9333333333334</v>
      </c>
      <c r="L51" s="27">
        <f t="shared" si="53"/>
        <v>48.533333333333339</v>
      </c>
      <c r="M51" s="26">
        <f t="shared" si="54"/>
        <v>48.53</v>
      </c>
      <c r="N51" s="26">
        <f t="shared" si="55"/>
        <v>1358.8400000000001</v>
      </c>
      <c r="O51" s="28"/>
    </row>
    <row r="52" spans="1:15" s="8" customFormat="1" ht="15.75" x14ac:dyDescent="0.25">
      <c r="A52" s="21">
        <v>46</v>
      </c>
      <c r="B52" s="22" t="s">
        <v>55</v>
      </c>
      <c r="C52" s="13" t="s">
        <v>10</v>
      </c>
      <c r="D52" s="13">
        <v>50</v>
      </c>
      <c r="E52" s="23">
        <v>110.43</v>
      </c>
      <c r="F52" s="23">
        <v>117.93</v>
      </c>
      <c r="G52" s="23">
        <v>136.28</v>
      </c>
      <c r="H52" s="24">
        <f t="shared" si="49"/>
        <v>121.54666666666667</v>
      </c>
      <c r="I52" s="25">
        <f t="shared" si="50"/>
        <v>13.299091447664132</v>
      </c>
      <c r="J52" s="25">
        <f t="shared" si="51"/>
        <v>10.941551761461275</v>
      </c>
      <c r="K52" s="26">
        <f t="shared" si="52"/>
        <v>6077.3333333333339</v>
      </c>
      <c r="L52" s="27">
        <f t="shared" si="53"/>
        <v>121.54666666666668</v>
      </c>
      <c r="M52" s="26">
        <f t="shared" si="54"/>
        <v>121.55</v>
      </c>
      <c r="N52" s="26">
        <f t="shared" si="55"/>
        <v>6077.5</v>
      </c>
      <c r="O52" s="28"/>
    </row>
    <row r="53" spans="1:15" s="8" customFormat="1" ht="15.75" x14ac:dyDescent="0.25">
      <c r="A53" s="21">
        <v>47</v>
      </c>
      <c r="B53" s="22" t="s">
        <v>56</v>
      </c>
      <c r="C53" s="13" t="s">
        <v>10</v>
      </c>
      <c r="D53" s="13">
        <v>30</v>
      </c>
      <c r="E53" s="23">
        <v>123</v>
      </c>
      <c r="F53" s="23">
        <v>131.36000000000001</v>
      </c>
      <c r="G53" s="23">
        <v>151.80000000000001</v>
      </c>
      <c r="H53" s="24">
        <f t="shared" si="49"/>
        <v>135.38666666666668</v>
      </c>
      <c r="I53" s="25">
        <f t="shared" si="50"/>
        <v>14.816225340259018</v>
      </c>
      <c r="J53" s="25">
        <f t="shared" si="51"/>
        <v>10.943636995464114</v>
      </c>
      <c r="K53" s="26">
        <f t="shared" si="52"/>
        <v>4061.6000000000004</v>
      </c>
      <c r="L53" s="27">
        <f t="shared" si="53"/>
        <v>135.38666666666668</v>
      </c>
      <c r="M53" s="26">
        <f t="shared" si="54"/>
        <v>135.38999999999999</v>
      </c>
      <c r="N53" s="26">
        <f t="shared" si="55"/>
        <v>4061.7</v>
      </c>
      <c r="O53" s="28"/>
    </row>
    <row r="54" spans="1:15" s="8" customFormat="1" ht="15.75" x14ac:dyDescent="0.25">
      <c r="A54" s="21">
        <v>48</v>
      </c>
      <c r="B54" s="22" t="s">
        <v>57</v>
      </c>
      <c r="C54" s="13" t="s">
        <v>9</v>
      </c>
      <c r="D54" s="13">
        <v>50</v>
      </c>
      <c r="E54" s="23">
        <v>26.64</v>
      </c>
      <c r="F54" s="23">
        <v>28.45</v>
      </c>
      <c r="G54" s="23">
        <v>32.880000000000003</v>
      </c>
      <c r="H54" s="24">
        <f t="shared" ref="H54:H55" si="63">AVERAGE(E54:G54)</f>
        <v>29.323333333333334</v>
      </c>
      <c r="I54" s="25">
        <f t="shared" ref="I54:I55" si="64">SQRT(((SUM((POWER(E54-H54,2)),(POWER(F54-H54,2)),(POWER(G54-H54,2)))/(COLUMNS(E54:G54)-1))))</f>
        <v>3.2103634269866306</v>
      </c>
      <c r="J54" s="25">
        <f t="shared" ref="J54:J55" si="65">I54/H54*100</f>
        <v>10.948153098738082</v>
      </c>
      <c r="K54" s="26">
        <f t="shared" ref="K54:K55" si="66">((D54/3)*(SUM(E54:G54)))</f>
        <v>1466.1666666666667</v>
      </c>
      <c r="L54" s="27">
        <f t="shared" ref="L54:L55" si="67">K54/D54</f>
        <v>29.323333333333334</v>
      </c>
      <c r="M54" s="26">
        <f t="shared" ref="M54:M55" si="68">ROUND(L54,2)</f>
        <v>29.32</v>
      </c>
      <c r="N54" s="26">
        <f t="shared" ref="N54:N55" si="69">M54*D54</f>
        <v>1466</v>
      </c>
      <c r="O54" s="28"/>
    </row>
    <row r="55" spans="1:15" s="8" customFormat="1" ht="15.75" x14ac:dyDescent="0.25">
      <c r="A55" s="21">
        <v>49</v>
      </c>
      <c r="B55" s="22" t="s">
        <v>58</v>
      </c>
      <c r="C55" s="13" t="s">
        <v>9</v>
      </c>
      <c r="D55" s="13">
        <v>50</v>
      </c>
      <c r="E55" s="23">
        <v>46.86</v>
      </c>
      <c r="F55" s="23">
        <v>50.04</v>
      </c>
      <c r="G55" s="23">
        <v>57.83</v>
      </c>
      <c r="H55" s="24">
        <f t="shared" si="63"/>
        <v>51.576666666666675</v>
      </c>
      <c r="I55" s="25">
        <f t="shared" si="64"/>
        <v>5.6441326466812711</v>
      </c>
      <c r="J55" s="25">
        <f t="shared" si="65"/>
        <v>10.943190034281528</v>
      </c>
      <c r="K55" s="26">
        <f t="shared" si="66"/>
        <v>2578.8333333333339</v>
      </c>
      <c r="L55" s="27">
        <f t="shared" si="67"/>
        <v>51.576666666666682</v>
      </c>
      <c r="M55" s="26">
        <f t="shared" si="68"/>
        <v>51.58</v>
      </c>
      <c r="N55" s="26">
        <f t="shared" si="69"/>
        <v>2579</v>
      </c>
      <c r="O55" s="28"/>
    </row>
    <row r="56" spans="1:15" s="8" customFormat="1" ht="15.75" x14ac:dyDescent="0.25">
      <c r="A56" s="21">
        <v>50</v>
      </c>
      <c r="B56" s="22" t="s">
        <v>59</v>
      </c>
      <c r="C56" s="29" t="s">
        <v>9</v>
      </c>
      <c r="D56" s="13">
        <v>200</v>
      </c>
      <c r="E56" s="23">
        <v>28.15</v>
      </c>
      <c r="F56" s="23">
        <v>30.66</v>
      </c>
      <c r="G56" s="23">
        <v>36.090000000000003</v>
      </c>
      <c r="H56" s="24">
        <f t="shared" si="42"/>
        <v>31.633333333333336</v>
      </c>
      <c r="I56" s="25">
        <f t="shared" si="43"/>
        <v>4.0585013654467765</v>
      </c>
      <c r="J56" s="25">
        <f t="shared" si="44"/>
        <v>12.829825180548291</v>
      </c>
      <c r="K56" s="26">
        <f t="shared" si="45"/>
        <v>6326.6666666666679</v>
      </c>
      <c r="L56" s="27">
        <f t="shared" si="46"/>
        <v>31.63333333333334</v>
      </c>
      <c r="M56" s="26">
        <f t="shared" si="47"/>
        <v>31.63</v>
      </c>
      <c r="N56" s="26">
        <f t="shared" si="48"/>
        <v>6326</v>
      </c>
      <c r="O56" s="28"/>
    </row>
    <row r="57" spans="1:15" s="8" customFormat="1" ht="14.25" customHeight="1" x14ac:dyDescent="0.25">
      <c r="A57" s="21">
        <v>51</v>
      </c>
      <c r="B57" s="22" t="s">
        <v>60</v>
      </c>
      <c r="C57" s="29" t="s">
        <v>9</v>
      </c>
      <c r="D57" s="13">
        <v>15</v>
      </c>
      <c r="E57" s="23">
        <v>391.53</v>
      </c>
      <c r="F57" s="23">
        <v>426.5</v>
      </c>
      <c r="G57" s="23">
        <v>447.83</v>
      </c>
      <c r="H57" s="24">
        <f t="shared" si="42"/>
        <v>421.95333333333332</v>
      </c>
      <c r="I57" s="25">
        <f t="shared" si="43"/>
        <v>28.424050262644375</v>
      </c>
      <c r="J57" s="25">
        <f t="shared" si="44"/>
        <v>6.7363018649718871</v>
      </c>
      <c r="K57" s="26">
        <f t="shared" si="45"/>
        <v>6329.2999999999993</v>
      </c>
      <c r="L57" s="27">
        <f t="shared" si="46"/>
        <v>421.95333333333326</v>
      </c>
      <c r="M57" s="26">
        <f t="shared" si="47"/>
        <v>421.95</v>
      </c>
      <c r="N57" s="26">
        <f t="shared" si="48"/>
        <v>6329.25</v>
      </c>
      <c r="O57" s="28"/>
    </row>
    <row r="58" spans="1:15" s="8" customFormat="1" ht="15.75" x14ac:dyDescent="0.25">
      <c r="A58" s="21">
        <v>52</v>
      </c>
      <c r="B58" s="22" t="s">
        <v>22</v>
      </c>
      <c r="C58" s="29" t="s">
        <v>9</v>
      </c>
      <c r="D58" s="13">
        <v>15</v>
      </c>
      <c r="E58" s="23">
        <v>93.27</v>
      </c>
      <c r="F58" s="23">
        <v>101.6</v>
      </c>
      <c r="G58" s="23">
        <v>117.35</v>
      </c>
      <c r="H58" s="24">
        <f t="shared" ref="H58:H62" si="70">AVERAGE(E58:G58)</f>
        <v>104.07333333333334</v>
      </c>
      <c r="I58" s="25">
        <f t="shared" ref="I58:I62" si="71">SQRT(((SUM((POWER(E58-H58,2)),(POWER(F58-H58,2)),(POWER(G58-H58,2)))/(COLUMNS(E58:G58)-1))))</f>
        <v>12.229048750141333</v>
      </c>
      <c r="J58" s="25">
        <f t="shared" ref="J58:J62" si="72">I58/H58*100</f>
        <v>11.750415172129907</v>
      </c>
      <c r="K58" s="26">
        <f t="shared" ref="K58:K62" si="73">((D58/3)*(SUM(E58:G58)))</f>
        <v>1561.1000000000001</v>
      </c>
      <c r="L58" s="27">
        <f t="shared" ref="L58:L62" si="74">K58/D58</f>
        <v>104.07333333333334</v>
      </c>
      <c r="M58" s="26">
        <f t="shared" ref="M58:M62" si="75">ROUND(L58,2)</f>
        <v>104.07</v>
      </c>
      <c r="N58" s="26">
        <f t="shared" ref="N58:N62" si="76">M58*D58</f>
        <v>1561.05</v>
      </c>
      <c r="O58" s="28"/>
    </row>
    <row r="59" spans="1:15" s="8" customFormat="1" ht="15.75" x14ac:dyDescent="0.25">
      <c r="A59" s="21">
        <v>53</v>
      </c>
      <c r="B59" s="22" t="s">
        <v>61</v>
      </c>
      <c r="C59" s="29" t="s">
        <v>9</v>
      </c>
      <c r="D59" s="13">
        <v>1</v>
      </c>
      <c r="E59" s="23">
        <v>238.92</v>
      </c>
      <c r="F59" s="23">
        <v>260.26</v>
      </c>
      <c r="G59" s="23">
        <v>273.27</v>
      </c>
      <c r="H59" s="24">
        <f t="shared" si="70"/>
        <v>257.48333333333329</v>
      </c>
      <c r="I59" s="25">
        <f t="shared" si="71"/>
        <v>17.342520962459098</v>
      </c>
      <c r="J59" s="25">
        <f t="shared" si="72"/>
        <v>6.7353955450032101</v>
      </c>
      <c r="K59" s="26">
        <f t="shared" si="73"/>
        <v>257.48333333333329</v>
      </c>
      <c r="L59" s="27">
        <f t="shared" si="74"/>
        <v>257.48333333333329</v>
      </c>
      <c r="M59" s="26">
        <f t="shared" si="75"/>
        <v>257.48</v>
      </c>
      <c r="N59" s="26">
        <f t="shared" si="76"/>
        <v>257.48</v>
      </c>
      <c r="O59" s="28"/>
    </row>
    <row r="60" spans="1:15" s="8" customFormat="1" ht="31.5" x14ac:dyDescent="0.25">
      <c r="A60" s="21">
        <v>54</v>
      </c>
      <c r="B60" s="22" t="s">
        <v>79</v>
      </c>
      <c r="C60" s="30" t="s">
        <v>10</v>
      </c>
      <c r="D60" s="34">
        <v>14</v>
      </c>
      <c r="E60" s="23">
        <v>283.08</v>
      </c>
      <c r="F60" s="23">
        <v>317.62</v>
      </c>
      <c r="G60" s="23">
        <v>366.85</v>
      </c>
      <c r="H60" s="24">
        <f t="shared" si="70"/>
        <v>322.51666666666671</v>
      </c>
      <c r="I60" s="25">
        <f t="shared" si="71"/>
        <v>42.0991239022065</v>
      </c>
      <c r="J60" s="25">
        <f t="shared" si="72"/>
        <v>13.053317317618674</v>
      </c>
      <c r="K60" s="26">
        <f t="shared" si="73"/>
        <v>4515.2333333333336</v>
      </c>
      <c r="L60" s="27">
        <f t="shared" si="74"/>
        <v>322.51666666666671</v>
      </c>
      <c r="M60" s="26">
        <f t="shared" si="75"/>
        <v>322.52</v>
      </c>
      <c r="N60" s="26">
        <f t="shared" si="76"/>
        <v>4515.28</v>
      </c>
      <c r="O60" s="28"/>
    </row>
    <row r="61" spans="1:15" s="8" customFormat="1" ht="15.75" x14ac:dyDescent="0.25">
      <c r="A61" s="21">
        <v>55</v>
      </c>
      <c r="B61" s="22" t="s">
        <v>62</v>
      </c>
      <c r="C61" s="29" t="s">
        <v>9</v>
      </c>
      <c r="D61" s="13">
        <v>48</v>
      </c>
      <c r="E61" s="23">
        <v>6.03</v>
      </c>
      <c r="F61" s="23">
        <v>6.76</v>
      </c>
      <c r="G61" s="23">
        <v>7.1</v>
      </c>
      <c r="H61" s="24">
        <f t="shared" si="70"/>
        <v>6.63</v>
      </c>
      <c r="I61" s="25">
        <f t="shared" si="71"/>
        <v>0.54671747731346554</v>
      </c>
      <c r="J61" s="25">
        <f t="shared" si="72"/>
        <v>8.2461157965831902</v>
      </c>
      <c r="K61" s="26">
        <f t="shared" si="73"/>
        <v>318.24</v>
      </c>
      <c r="L61" s="27">
        <f t="shared" si="74"/>
        <v>6.63</v>
      </c>
      <c r="M61" s="26">
        <f t="shared" si="75"/>
        <v>6.63</v>
      </c>
      <c r="N61" s="26">
        <f t="shared" si="76"/>
        <v>318.24</v>
      </c>
      <c r="O61" s="28"/>
    </row>
    <row r="62" spans="1:15" s="8" customFormat="1" ht="31.5" x14ac:dyDescent="0.25">
      <c r="A62" s="21">
        <v>56</v>
      </c>
      <c r="B62" s="22" t="s">
        <v>63</v>
      </c>
      <c r="C62" s="29" t="s">
        <v>9</v>
      </c>
      <c r="D62" s="13">
        <v>3</v>
      </c>
      <c r="E62" s="23">
        <v>6786.74</v>
      </c>
      <c r="F62" s="23">
        <v>7614.72</v>
      </c>
      <c r="G62" s="23">
        <v>8795</v>
      </c>
      <c r="H62" s="24">
        <f t="shared" si="70"/>
        <v>7732.1533333333327</v>
      </c>
      <c r="I62" s="25">
        <f t="shared" si="71"/>
        <v>1009.2670596692103</v>
      </c>
      <c r="J62" s="25">
        <f t="shared" si="72"/>
        <v>13.052858837114073</v>
      </c>
      <c r="K62" s="26">
        <f t="shared" si="73"/>
        <v>23196.46</v>
      </c>
      <c r="L62" s="27">
        <f t="shared" si="74"/>
        <v>7732.1533333333327</v>
      </c>
      <c r="M62" s="26">
        <f t="shared" si="75"/>
        <v>7732.15</v>
      </c>
      <c r="N62" s="26">
        <f t="shared" si="76"/>
        <v>23196.449999999997</v>
      </c>
      <c r="O62" s="28"/>
    </row>
    <row r="63" spans="1:15" ht="20.25" customHeight="1" x14ac:dyDescent="0.2">
      <c r="A63" s="37" t="s">
        <v>11</v>
      </c>
      <c r="B63" s="37"/>
      <c r="C63" s="37"/>
      <c r="D63" s="37"/>
      <c r="E63" s="37"/>
      <c r="F63" s="37"/>
      <c r="G63" s="37"/>
      <c r="H63" s="9"/>
      <c r="I63" s="10"/>
      <c r="J63" s="10"/>
      <c r="K63" s="10"/>
      <c r="N63" s="11">
        <f>SUM(N7:N62)</f>
        <v>392346.7100000002</v>
      </c>
    </row>
    <row r="64" spans="1:15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7" spans="2:15" x14ac:dyDescent="0.2">
      <c r="B67" s="1" t="s">
        <v>16</v>
      </c>
    </row>
    <row r="69" spans="2:15" x14ac:dyDescent="0.2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</row>
    <row r="70" spans="2:15" ht="20.25" x14ac:dyDescent="0.2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</row>
    <row r="71" spans="2:15" ht="20.25" x14ac:dyDescent="0.2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2:15" ht="20.25" x14ac:dyDescent="0.2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</sheetData>
  <mergeCells count="17">
    <mergeCell ref="A6:O6"/>
    <mergeCell ref="M1:N2"/>
    <mergeCell ref="A2:K2"/>
    <mergeCell ref="A4:A5"/>
    <mergeCell ref="B4:B5"/>
    <mergeCell ref="C4:C5"/>
    <mergeCell ref="D4:D5"/>
    <mergeCell ref="E4:G4"/>
    <mergeCell ref="H4:J4"/>
    <mergeCell ref="K4:N4"/>
    <mergeCell ref="B3:N3"/>
    <mergeCell ref="B69:O69"/>
    <mergeCell ref="B70:O70"/>
    <mergeCell ref="B71:O71"/>
    <mergeCell ref="B72:O72"/>
    <mergeCell ref="A63:G63"/>
    <mergeCell ref="A64:K64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Артем Дудкин</cp:lastModifiedBy>
  <cp:lastPrinted>2020-05-07T08:33:11Z</cp:lastPrinted>
  <dcterms:created xsi:type="dcterms:W3CDTF">2016-01-29T06:08:20Z</dcterms:created>
  <dcterms:modified xsi:type="dcterms:W3CDTF">2026-08-22T15:30:38Z</dcterms:modified>
</cp:coreProperties>
</file>