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C86AFE6-E542-42DE-8EAD-24BD24A90F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Лист1!$A$2:$M$36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" i="1" l="1"/>
  <c r="I10" i="1"/>
  <c r="I11" i="1"/>
  <c r="I12" i="1"/>
  <c r="J12" i="1" s="1"/>
  <c r="I13" i="1"/>
  <c r="I14" i="1"/>
  <c r="I15" i="1"/>
  <c r="I16" i="1"/>
  <c r="I17" i="1"/>
  <c r="I18" i="1"/>
  <c r="I19" i="1"/>
  <c r="I20" i="1"/>
  <c r="J20" i="1" s="1"/>
  <c r="I21" i="1"/>
  <c r="I22" i="1"/>
  <c r="I23" i="1"/>
  <c r="I8" i="1"/>
  <c r="J23" i="1"/>
  <c r="K9" i="1"/>
  <c r="J9" i="1" s="1"/>
  <c r="K10" i="1"/>
  <c r="K11" i="1"/>
  <c r="K12" i="1"/>
  <c r="K13" i="1"/>
  <c r="J13" i="1" s="1"/>
  <c r="K14" i="1"/>
  <c r="K15" i="1"/>
  <c r="J15" i="1" s="1"/>
  <c r="K16" i="1"/>
  <c r="K17" i="1"/>
  <c r="K18" i="1"/>
  <c r="K19" i="1"/>
  <c r="K20" i="1"/>
  <c r="K21" i="1"/>
  <c r="K22" i="1"/>
  <c r="K23" i="1"/>
  <c r="J10" i="1"/>
  <c r="J11" i="1"/>
  <c r="J14" i="1"/>
  <c r="J21" i="1"/>
  <c r="J22" i="1"/>
  <c r="K8" i="1"/>
  <c r="L8" i="1"/>
  <c r="L9" i="1"/>
  <c r="L10" i="1"/>
  <c r="L11" i="1"/>
  <c r="L12" i="1"/>
  <c r="L13" i="1"/>
  <c r="L14" i="1"/>
  <c r="M14" i="1" s="1"/>
  <c r="L15" i="1"/>
  <c r="M15" i="1" s="1"/>
  <c r="L16" i="1"/>
  <c r="M16" i="1" s="1"/>
  <c r="L17" i="1"/>
  <c r="M17" i="1" s="1"/>
  <c r="L18" i="1"/>
  <c r="M18" i="1" s="1"/>
  <c r="L19" i="1"/>
  <c r="M19" i="1" s="1"/>
  <c r="L20" i="1"/>
  <c r="L21" i="1"/>
  <c r="M21" i="1" s="1"/>
  <c r="L22" i="1"/>
  <c r="M22" i="1" s="1"/>
  <c r="L23" i="1"/>
  <c r="M23" i="1"/>
  <c r="M8" i="1"/>
  <c r="M9" i="1"/>
  <c r="M10" i="1"/>
  <c r="M11" i="1"/>
  <c r="M12" i="1"/>
  <c r="M13" i="1"/>
  <c r="M20" i="1"/>
  <c r="J18" i="1" l="1"/>
  <c r="J19" i="1"/>
  <c r="J17" i="1"/>
  <c r="J16" i="1"/>
  <c r="J8" i="1"/>
  <c r="M24" i="1"/>
</calcChain>
</file>

<file path=xl/sharedStrings.xml><?xml version="1.0" encoding="utf-8"?>
<sst xmlns="http://schemas.openxmlformats.org/spreadsheetml/2006/main" count="78" uniqueCount="56">
  <si>
    <t>№</t>
  </si>
  <si>
    <t>Наименование товара, услуги (работы)</t>
  </si>
  <si>
    <t>Единица измерения</t>
  </si>
  <si>
    <t>Кол-во</t>
  </si>
  <si>
    <t>Среднеквадр. отклонение</t>
  </si>
  <si>
    <t>Коэффициент вариации (%)</t>
  </si>
  <si>
    <t>ОКПД2</t>
  </si>
  <si>
    <t>РАСЧЕТ НАЧАЛЬНОЙ (МАКСИМАЛЬНОЙ) ЦЕНЫ ДОГОВОРА</t>
  </si>
  <si>
    <t>.</t>
  </si>
  <si>
    <t>Предмет договора</t>
  </si>
  <si>
    <t>Начальная (максимальная) цена, руб.**</t>
  </si>
  <si>
    <t xml:space="preserve">Средняя арифметическая цена за единицу    </t>
  </si>
  <si>
    <t xml:space="preserve">&lt;ц&gt; </t>
  </si>
  <si>
    <t xml:space="preserve">Исполнитель Заказчика:                                                                                                                                             </t>
  </si>
  <si>
    <t xml:space="preserve">Контактный телефон:            </t>
  </si>
  <si>
    <t>Используемый метод определения НМЦД 
с обоснованием:</t>
  </si>
  <si>
    <t xml:space="preserve">Поставка ограждающих конструкций и комплектующих материалов.  </t>
  </si>
  <si>
    <t>Заказчик:</t>
  </si>
  <si>
    <t>Акционерное общество "Горзеленхоз" г. Иркутска</t>
  </si>
  <si>
    <t>шт.</t>
  </si>
  <si>
    <t>8 952 638 96 73</t>
  </si>
  <si>
    <t>Дата: 20.08.2026</t>
  </si>
  <si>
    <t>Полотно откатных ворот из ламелей (жалюзи) в комплекте</t>
  </si>
  <si>
    <t>Столб ловитель/направляющий 100×100 с подпятником, L=2500 мм</t>
  </si>
  <si>
    <t>Электропривод SLIDING 1300 (DoorHan)</t>
  </si>
  <si>
    <t>Рейка зубчатая RACK-8, L=1 м, 30×8 мм</t>
  </si>
  <si>
    <t>Фотоэлементы PHOTOCELL-N, дальность до 20 м (DoorHan)</t>
  </si>
  <si>
    <t>Пульт 2-канальный Transmitter 2-PRO 433 MHz</t>
  </si>
  <si>
    <t>Ламель-жалюзи 60 мм 135/50/60×2500, 0,45 мм, RAL 7024</t>
  </si>
  <si>
    <t>Планка крепежная забора 60×2500, 0,45 мм, RAL 7024</t>
  </si>
  <si>
    <t>Планка крышки забора 60 мм 35×65×2500, 0,45 мм, RAL 7024</t>
  </si>
  <si>
    <t>Планка стойки забора 60 мм 35×60×2500, 0,45 мм, RAL 7024</t>
  </si>
  <si>
    <t>Планка угла усиливающая 40×20×2500, 0,45 мм, RAL 7024</t>
  </si>
  <si>
    <t>Опора 80×80×3, L=2500 мм с подпятником, RAL 7024, покрытие ППК</t>
  </si>
  <si>
    <t>Заглушка пластиковая 80×80 мм</t>
  </si>
  <si>
    <t>Заглушка пластиковая 100×100 мм</t>
  </si>
  <si>
    <t>Саморез с прессшайбой со сверлом RAL 7024, 4,2×16 мм</t>
  </si>
  <si>
    <t>Расходы на доставку товара до г. Иркутска (включаются в цену договора)</t>
  </si>
  <si>
    <t>25.12.10.190</t>
  </si>
  <si>
    <t>25.11.23.119</t>
  </si>
  <si>
    <t>28.14.20.112</t>
  </si>
  <si>
    <t>28.15.39.120</t>
  </si>
  <si>
    <t>26.11.22.119</t>
  </si>
  <si>
    <t>26.51.20.130</t>
  </si>
  <si>
    <t>22.29.29.190</t>
  </si>
  <si>
    <t>25.94.11.110</t>
  </si>
  <si>
    <t>усл. ед.</t>
  </si>
  <si>
    <t>Источник № 1
КП №133 от 22.07.2026
ИП Щукин Н.Н.</t>
  </si>
  <si>
    <t>Цена за единицу, руб.</t>
  </si>
  <si>
    <t>Метод сопоставимых рыночных цен (анализа рынка) в соответствии с п. 6.4 Положения о закупке товаров, работ, услуг для нужд АО «Горзеленхоз» г. Иркутска. НМЦД принята по минимальной общей цене коммерческого предложения № 133 от 22.07.2026 ИП Щукина Н.Н.</t>
  </si>
  <si>
    <t>Начальная (максимальная) цена договора по выбранному минимальному ценовому предложению, руб.</t>
  </si>
  <si>
    <t>Цена единицы по выбранному минимальному предложению, руб.</t>
  </si>
  <si>
    <t>Приложение № 3
к извещению о проведении ценового запроса</t>
  </si>
  <si>
    <t xml:space="preserve">НМЦД установлена по минимальной общей цене из двух полученных предложений. Цена включает стоимость товара, упаковки, погрузочно-разгрузочных работ, доставки до места поставки, налоги, сборы, таможенные пошлины и иные расходы Поставщика. </t>
  </si>
  <si>
    <t>Источник № 2
Счет №93 от 20.08.2026
ИП Фурман Е.Э.</t>
  </si>
  <si>
    <t xml:space="preserve">Ведущий специалист по закупкам Елисеева А.А.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</si>
</sst>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</font>
    <font>
      <sz val="11"/>
      <color rgb="FF000000"/>
      <name val="Times New Roman"/>
    </font>
    <font>
      <sz val="11"/>
      <color indexed="8"/>
      <name val="Times New Roman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 applyAlignment="0"/>
    <xf numFmtId="0" fontId="1" fillId="0" borderId="0" applyAlignment="0"/>
  </cellStyleXfs>
  <cellXfs count="78">
    <xf numFmtId="0" fontId="0" fillId="0" borderId="3" xfId="0" applyBorder="1"/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0" fontId="2" fillId="0" borderId="3" xfId="0" applyFont="1" applyBorder="1"/>
    <xf numFmtId="49" fontId="2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6" fillId="0" borderId="0" xfId="0" applyFont="1"/>
    <xf numFmtId="0" fontId="6" fillId="0" borderId="3" xfId="0" applyFont="1" applyBorder="1"/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0" xfId="0" applyFont="1"/>
    <xf numFmtId="14" fontId="7" fillId="0" borderId="0" xfId="0" applyNumberFormat="1" applyFont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4" fontId="2" fillId="0" borderId="3" xfId="0" applyNumberFormat="1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center" vertical="center"/>
    </xf>
    <xf numFmtId="0" fontId="7" fillId="0" borderId="0" xfId="0" applyFont="1" applyAlignment="1"/>
    <xf numFmtId="0" fontId="6" fillId="0" borderId="1" xfId="0" applyFont="1" applyBorder="1" applyAlignment="1">
      <alignment horizontal="right" vertical="top" wrapText="1"/>
    </xf>
    <xf numFmtId="49" fontId="7" fillId="0" borderId="0" xfId="0" applyNumberFormat="1" applyFont="1" applyAlignment="1"/>
    <xf numFmtId="164" fontId="2" fillId="0" borderId="0" xfId="0" applyNumberFormat="1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/>
    <xf numFmtId="0" fontId="8" fillId="2" borderId="2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3" fontId="9" fillId="2" borderId="10" xfId="0" applyNumberFormat="1" applyFont="1" applyFill="1" applyBorder="1" applyAlignment="1">
      <alignment horizontal="center" vertical="center" wrapText="1"/>
    </xf>
    <xf numFmtId="3" fontId="9" fillId="2" borderId="8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9" fillId="2" borderId="12" xfId="0" applyNumberFormat="1" applyFont="1" applyFill="1" applyBorder="1" applyAlignment="1">
      <alignment horizontal="center" vertical="center" wrapText="1"/>
    </xf>
    <xf numFmtId="4" fontId="9" fillId="2" borderId="9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4" fontId="10" fillId="2" borderId="13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14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right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175260</xdr:colOff>
      <xdr:row>6</xdr:row>
      <xdr:rowOff>205740</xdr:rowOff>
    </xdr:from>
    <xdr:to>
      <xdr:col>9</xdr:col>
      <xdr:colOff>929640</xdr:colOff>
      <xdr:row>6</xdr:row>
      <xdr:rowOff>601980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5036820"/>
          <a:ext cx="7543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152400</xdr:colOff>
      <xdr:row>6</xdr:row>
      <xdr:rowOff>182880</xdr:rowOff>
    </xdr:from>
    <xdr:to>
      <xdr:col>8</xdr:col>
      <xdr:colOff>1021080</xdr:colOff>
      <xdr:row>6</xdr:row>
      <xdr:rowOff>632460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4720" y="5013960"/>
          <a:ext cx="8686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54"/>
  <sheetViews>
    <sheetView tabSelected="1" zoomScale="80" zoomScaleNormal="80" zoomScaleSheetLayoutView="100" workbookViewId="0">
      <selection activeCell="N38" sqref="A1:N38"/>
    </sheetView>
  </sheetViews>
  <sheetFormatPr defaultColWidth="9.140625" defaultRowHeight="15" x14ac:dyDescent="0.25"/>
  <cols>
    <col min="1" max="1" width="7.85546875" style="1" customWidth="1"/>
    <col min="2" max="2" width="20.85546875" style="1" customWidth="1"/>
    <col min="3" max="3" width="19.140625" style="1" customWidth="1"/>
    <col min="4" max="4" width="18.85546875" style="1" customWidth="1"/>
    <col min="5" max="5" width="11.7109375" style="1" customWidth="1"/>
    <col min="6" max="6" width="9.28515625" style="1" customWidth="1"/>
    <col min="7" max="7" width="17.42578125" style="1" customWidth="1"/>
    <col min="8" max="8" width="17.42578125" style="2" customWidth="1"/>
    <col min="9" max="9" width="18.28515625" style="3" customWidth="1"/>
    <col min="10" max="10" width="15.28515625" style="3" customWidth="1"/>
    <col min="11" max="11" width="19.42578125" style="2" customWidth="1"/>
    <col min="12" max="12" width="13" style="2" customWidth="1"/>
    <col min="13" max="13" width="23.28515625" style="2" customWidth="1"/>
    <col min="14" max="253" width="9.140625" style="1"/>
    <col min="254" max="16384" width="9.140625" style="4"/>
  </cols>
  <sheetData>
    <row r="1" spans="1:253" s="28" customFormat="1" ht="29.45" customHeight="1" x14ac:dyDescent="0.25">
      <c r="A1" s="64" t="s">
        <v>52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29"/>
    </row>
    <row r="2" spans="1:253" ht="18.75" customHeight="1" x14ac:dyDescent="0.25">
      <c r="A2" s="75" t="s">
        <v>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</row>
    <row r="3" spans="1:253" hidden="1" x14ac:dyDescent="0.25">
      <c r="A3" s="51" t="s">
        <v>17</v>
      </c>
      <c r="B3" s="51"/>
      <c r="C3" s="52" t="s">
        <v>18</v>
      </c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253" ht="30" customHeight="1" x14ac:dyDescent="0.25">
      <c r="A4" s="55" t="s">
        <v>9</v>
      </c>
      <c r="B4" s="55"/>
      <c r="C4" s="53" t="s">
        <v>16</v>
      </c>
      <c r="D4" s="53"/>
      <c r="E4" s="53"/>
      <c r="F4" s="53"/>
      <c r="G4" s="53"/>
      <c r="H4" s="53"/>
      <c r="I4" s="53"/>
      <c r="J4" s="53"/>
      <c r="K4" s="53"/>
      <c r="L4" s="53"/>
      <c r="M4" s="5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</row>
    <row r="5" spans="1:253" ht="51.75" customHeight="1" x14ac:dyDescent="0.25">
      <c r="A5" s="55" t="s">
        <v>15</v>
      </c>
      <c r="B5" s="55"/>
      <c r="C5" s="54" t="s">
        <v>49</v>
      </c>
      <c r="D5" s="54"/>
      <c r="E5" s="54"/>
      <c r="F5" s="54"/>
      <c r="G5" s="54"/>
      <c r="H5" s="54"/>
      <c r="I5" s="54"/>
      <c r="J5" s="54"/>
      <c r="K5" s="54"/>
      <c r="L5" s="54"/>
      <c r="M5" s="5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</row>
    <row r="6" spans="1:253" ht="93.75" customHeight="1" x14ac:dyDescent="0.25">
      <c r="A6" s="55" t="s">
        <v>0</v>
      </c>
      <c r="B6" s="55" t="s">
        <v>1</v>
      </c>
      <c r="C6" s="55"/>
      <c r="D6" s="69" t="s">
        <v>6</v>
      </c>
      <c r="E6" s="55" t="s">
        <v>2</v>
      </c>
      <c r="F6" s="56" t="s">
        <v>3</v>
      </c>
      <c r="G6" s="35" t="s">
        <v>47</v>
      </c>
      <c r="H6" s="35" t="s">
        <v>54</v>
      </c>
      <c r="I6" s="5" t="s">
        <v>4</v>
      </c>
      <c r="J6" s="5" t="s">
        <v>5</v>
      </c>
      <c r="K6" s="5" t="s">
        <v>11</v>
      </c>
      <c r="L6" s="76" t="s">
        <v>51</v>
      </c>
      <c r="M6" s="71" t="s">
        <v>10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</row>
    <row r="7" spans="1:253" ht="74.25" customHeight="1" x14ac:dyDescent="0.25">
      <c r="A7" s="55"/>
      <c r="B7" s="55"/>
      <c r="C7" s="55"/>
      <c r="D7" s="70"/>
      <c r="E7" s="55"/>
      <c r="F7" s="56"/>
      <c r="G7" s="36" t="s">
        <v>48</v>
      </c>
      <c r="H7" s="36" t="s">
        <v>48</v>
      </c>
      <c r="I7" s="5"/>
      <c r="J7" s="5"/>
      <c r="K7" s="5" t="s">
        <v>12</v>
      </c>
      <c r="L7" s="77"/>
      <c r="M7" s="72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</row>
    <row r="8" spans="1:253" ht="34.5" customHeight="1" x14ac:dyDescent="0.25">
      <c r="A8" s="27">
        <v>1</v>
      </c>
      <c r="B8" s="48" t="s">
        <v>22</v>
      </c>
      <c r="C8" s="49"/>
      <c r="D8" s="30" t="s">
        <v>38</v>
      </c>
      <c r="E8" s="30" t="s">
        <v>19</v>
      </c>
      <c r="F8" s="31">
        <v>1</v>
      </c>
      <c r="G8" s="37">
        <v>249900</v>
      </c>
      <c r="H8" s="41">
        <v>182000</v>
      </c>
      <c r="I8" s="45">
        <f>SQRT((POWER(G8-K8,2)+POWER(H8-K8,2))/COLUMNS(G8:H8))</f>
        <v>33950</v>
      </c>
      <c r="J8" s="44">
        <f>I8/K8*100</f>
        <v>15.721231766612643</v>
      </c>
      <c r="K8" s="44">
        <f t="shared" ref="K8:K23" si="0">AVERAGE(G8,H8)</f>
        <v>215950</v>
      </c>
      <c r="L8" s="44">
        <f t="shared" ref="L8:L21" si="1">G8</f>
        <v>249900</v>
      </c>
      <c r="M8" s="44">
        <f t="shared" ref="M8:M23" si="2">L8*F8</f>
        <v>249900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</row>
    <row r="9" spans="1:253" ht="32.25" customHeight="1" x14ac:dyDescent="0.25">
      <c r="A9" s="27">
        <v>2</v>
      </c>
      <c r="B9" s="48" t="s">
        <v>23</v>
      </c>
      <c r="C9" s="49"/>
      <c r="D9" s="30" t="s">
        <v>39</v>
      </c>
      <c r="E9" s="30" t="s">
        <v>19</v>
      </c>
      <c r="F9" s="31">
        <v>3</v>
      </c>
      <c r="G9" s="37">
        <v>4717</v>
      </c>
      <c r="H9" s="41">
        <v>7500</v>
      </c>
      <c r="I9" s="45">
        <f t="shared" ref="I9:I23" si="3">SQRT((POWER(G9-K9,2)+POWER(H9-K9,2))/COLUMNS(G9:H9))</f>
        <v>1391.5</v>
      </c>
      <c r="J9" s="47">
        <f t="shared" ref="J9:J23" si="4">I9/K9*100</f>
        <v>22.77973315871327</v>
      </c>
      <c r="K9" s="44">
        <f t="shared" si="0"/>
        <v>6108.5</v>
      </c>
      <c r="L9" s="44">
        <f t="shared" si="1"/>
        <v>4717</v>
      </c>
      <c r="M9" s="44">
        <f t="shared" si="2"/>
        <v>14151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</row>
    <row r="10" spans="1:253" ht="35.25" customHeight="1" x14ac:dyDescent="0.25">
      <c r="A10" s="27">
        <v>3</v>
      </c>
      <c r="B10" s="48" t="s">
        <v>24</v>
      </c>
      <c r="C10" s="49"/>
      <c r="D10" s="30" t="s">
        <v>40</v>
      </c>
      <c r="E10" s="30" t="s">
        <v>19</v>
      </c>
      <c r="F10" s="31">
        <v>1</v>
      </c>
      <c r="G10" s="37">
        <v>27438</v>
      </c>
      <c r="H10" s="41">
        <v>32200</v>
      </c>
      <c r="I10" s="45">
        <f t="shared" si="3"/>
        <v>2381</v>
      </c>
      <c r="J10" s="44">
        <f t="shared" si="4"/>
        <v>7.984841879338676</v>
      </c>
      <c r="K10" s="44">
        <f t="shared" si="0"/>
        <v>29819</v>
      </c>
      <c r="L10" s="44">
        <f t="shared" si="1"/>
        <v>27438</v>
      </c>
      <c r="M10" s="44">
        <f t="shared" si="2"/>
        <v>27438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</row>
    <row r="11" spans="1:253" ht="36.75" customHeight="1" x14ac:dyDescent="0.25">
      <c r="A11" s="27">
        <v>4</v>
      </c>
      <c r="B11" s="48" t="s">
        <v>25</v>
      </c>
      <c r="C11" s="49"/>
      <c r="D11" s="30" t="s">
        <v>41</v>
      </c>
      <c r="E11" s="30" t="s">
        <v>19</v>
      </c>
      <c r="F11" s="31">
        <v>7</v>
      </c>
      <c r="G11" s="37">
        <v>1020</v>
      </c>
      <c r="H11" s="41">
        <v>910</v>
      </c>
      <c r="I11" s="45">
        <f t="shared" si="3"/>
        <v>55</v>
      </c>
      <c r="J11" s="44">
        <f t="shared" si="4"/>
        <v>5.6994818652849739</v>
      </c>
      <c r="K11" s="44">
        <f t="shared" si="0"/>
        <v>965</v>
      </c>
      <c r="L11" s="44">
        <f t="shared" si="1"/>
        <v>1020</v>
      </c>
      <c r="M11" s="44">
        <f t="shared" si="2"/>
        <v>7140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</row>
    <row r="12" spans="1:253" ht="30" customHeight="1" x14ac:dyDescent="0.25">
      <c r="A12" s="27">
        <v>5</v>
      </c>
      <c r="B12" s="48" t="s">
        <v>26</v>
      </c>
      <c r="C12" s="49"/>
      <c r="D12" s="30" t="s">
        <v>42</v>
      </c>
      <c r="E12" s="30" t="s">
        <v>19</v>
      </c>
      <c r="F12" s="31">
        <v>1</v>
      </c>
      <c r="G12" s="37">
        <v>3366</v>
      </c>
      <c r="H12" s="41">
        <v>3900</v>
      </c>
      <c r="I12" s="45">
        <f t="shared" si="3"/>
        <v>267</v>
      </c>
      <c r="J12" s="44">
        <f t="shared" si="4"/>
        <v>7.3492981007431872</v>
      </c>
      <c r="K12" s="44">
        <f t="shared" si="0"/>
        <v>3633</v>
      </c>
      <c r="L12" s="44">
        <f t="shared" si="1"/>
        <v>3366</v>
      </c>
      <c r="M12" s="44">
        <f t="shared" si="2"/>
        <v>3366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</row>
    <row r="13" spans="1:253" ht="30" customHeight="1" x14ac:dyDescent="0.25">
      <c r="A13" s="27">
        <v>6</v>
      </c>
      <c r="B13" s="48" t="s">
        <v>27</v>
      </c>
      <c r="C13" s="49"/>
      <c r="D13" s="30" t="s">
        <v>43</v>
      </c>
      <c r="E13" s="30" t="s">
        <v>19</v>
      </c>
      <c r="F13" s="31">
        <v>2</v>
      </c>
      <c r="G13" s="37">
        <v>1122</v>
      </c>
      <c r="H13" s="41">
        <v>1950</v>
      </c>
      <c r="I13" s="45">
        <f t="shared" si="3"/>
        <v>414</v>
      </c>
      <c r="J13" s="47">
        <f>I13/K13*100</f>
        <v>26.953125</v>
      </c>
      <c r="K13" s="44">
        <f t="shared" si="0"/>
        <v>1536</v>
      </c>
      <c r="L13" s="44">
        <f t="shared" si="1"/>
        <v>1122</v>
      </c>
      <c r="M13" s="44">
        <f t="shared" si="2"/>
        <v>2244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</row>
    <row r="14" spans="1:253" ht="31.5" customHeight="1" x14ac:dyDescent="0.25">
      <c r="A14" s="27">
        <v>7</v>
      </c>
      <c r="B14" s="48" t="s">
        <v>28</v>
      </c>
      <c r="C14" s="49"/>
      <c r="D14" s="30" t="s">
        <v>39</v>
      </c>
      <c r="E14" s="30" t="s">
        <v>19</v>
      </c>
      <c r="F14" s="31">
        <v>1820</v>
      </c>
      <c r="G14" s="37">
        <v>513</v>
      </c>
      <c r="H14" s="41">
        <v>560</v>
      </c>
      <c r="I14" s="45">
        <f t="shared" si="3"/>
        <v>23.5</v>
      </c>
      <c r="J14" s="44">
        <f t="shared" si="4"/>
        <v>4.3802423112767936</v>
      </c>
      <c r="K14" s="44">
        <f t="shared" si="0"/>
        <v>536.5</v>
      </c>
      <c r="L14" s="44">
        <f t="shared" si="1"/>
        <v>513</v>
      </c>
      <c r="M14" s="44">
        <f t="shared" si="2"/>
        <v>933660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</row>
    <row r="15" spans="1:253" ht="39" customHeight="1" x14ac:dyDescent="0.25">
      <c r="A15" s="27">
        <v>8</v>
      </c>
      <c r="B15" s="48" t="s">
        <v>29</v>
      </c>
      <c r="C15" s="49"/>
      <c r="D15" s="30" t="s">
        <v>39</v>
      </c>
      <c r="E15" s="30" t="s">
        <v>19</v>
      </c>
      <c r="F15" s="31">
        <v>182</v>
      </c>
      <c r="G15" s="37">
        <v>283.5</v>
      </c>
      <c r="H15" s="41">
        <v>315</v>
      </c>
      <c r="I15" s="45">
        <f t="shared" si="3"/>
        <v>15.75</v>
      </c>
      <c r="J15" s="44">
        <f t="shared" si="4"/>
        <v>5.2631578947368416</v>
      </c>
      <c r="K15" s="44">
        <f t="shared" si="0"/>
        <v>299.25</v>
      </c>
      <c r="L15" s="44">
        <f t="shared" si="1"/>
        <v>283.5</v>
      </c>
      <c r="M15" s="44">
        <f t="shared" si="2"/>
        <v>51597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</row>
    <row r="16" spans="1:253" ht="30" customHeight="1" x14ac:dyDescent="0.25">
      <c r="A16" s="27">
        <v>9</v>
      </c>
      <c r="B16" s="48" t="s">
        <v>30</v>
      </c>
      <c r="C16" s="49"/>
      <c r="D16" s="30" t="s">
        <v>39</v>
      </c>
      <c r="E16" s="30" t="s">
        <v>19</v>
      </c>
      <c r="F16" s="31">
        <v>91</v>
      </c>
      <c r="G16" s="37">
        <v>526.5</v>
      </c>
      <c r="H16" s="41">
        <v>580</v>
      </c>
      <c r="I16" s="45">
        <f t="shared" si="3"/>
        <v>26.75</v>
      </c>
      <c r="J16" s="44">
        <f t="shared" si="4"/>
        <v>4.8350655219159506</v>
      </c>
      <c r="K16" s="44">
        <f t="shared" si="0"/>
        <v>553.25</v>
      </c>
      <c r="L16" s="44">
        <f t="shared" si="1"/>
        <v>526.5</v>
      </c>
      <c r="M16" s="44">
        <f t="shared" si="2"/>
        <v>47911.5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</row>
    <row r="17" spans="1:253" ht="28.5" customHeight="1" x14ac:dyDescent="0.25">
      <c r="A17" s="27">
        <v>10</v>
      </c>
      <c r="B17" s="48" t="s">
        <v>31</v>
      </c>
      <c r="C17" s="49"/>
      <c r="D17" s="30" t="s">
        <v>39</v>
      </c>
      <c r="E17" s="30" t="s">
        <v>19</v>
      </c>
      <c r="F17" s="31">
        <v>182</v>
      </c>
      <c r="G17" s="37">
        <v>522</v>
      </c>
      <c r="H17" s="41">
        <v>580</v>
      </c>
      <c r="I17" s="45">
        <f t="shared" si="3"/>
        <v>29</v>
      </c>
      <c r="J17" s="44">
        <f t="shared" si="4"/>
        <v>5.2631578947368416</v>
      </c>
      <c r="K17" s="44">
        <f t="shared" si="0"/>
        <v>551</v>
      </c>
      <c r="L17" s="44">
        <f t="shared" si="1"/>
        <v>522</v>
      </c>
      <c r="M17" s="44">
        <f t="shared" si="2"/>
        <v>95004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</row>
    <row r="18" spans="1:253" ht="31.5" customHeight="1" x14ac:dyDescent="0.25">
      <c r="A18" s="27">
        <v>11</v>
      </c>
      <c r="B18" s="48" t="s">
        <v>32</v>
      </c>
      <c r="C18" s="49"/>
      <c r="D18" s="30" t="s">
        <v>39</v>
      </c>
      <c r="E18" s="30" t="s">
        <v>19</v>
      </c>
      <c r="F18" s="31">
        <v>91</v>
      </c>
      <c r="G18" s="37">
        <v>283.5</v>
      </c>
      <c r="H18" s="41">
        <v>315</v>
      </c>
      <c r="I18" s="45">
        <f t="shared" si="3"/>
        <v>15.75</v>
      </c>
      <c r="J18" s="44">
        <f t="shared" si="4"/>
        <v>5.2631578947368416</v>
      </c>
      <c r="K18" s="44">
        <f t="shared" si="0"/>
        <v>299.25</v>
      </c>
      <c r="L18" s="44">
        <f t="shared" si="1"/>
        <v>283.5</v>
      </c>
      <c r="M18" s="44">
        <f t="shared" si="2"/>
        <v>25798.5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</row>
    <row r="19" spans="1:253" ht="33.75" customHeight="1" x14ac:dyDescent="0.25">
      <c r="A19" s="27">
        <v>12</v>
      </c>
      <c r="B19" s="48" t="s">
        <v>33</v>
      </c>
      <c r="C19" s="49"/>
      <c r="D19" s="30" t="s">
        <v>39</v>
      </c>
      <c r="E19" s="30" t="s">
        <v>19</v>
      </c>
      <c r="F19" s="31">
        <v>91</v>
      </c>
      <c r="G19" s="37">
        <v>3603.6</v>
      </c>
      <c r="H19" s="41">
        <v>6500</v>
      </c>
      <c r="I19" s="45">
        <f t="shared" si="3"/>
        <v>1448.2</v>
      </c>
      <c r="J19" s="47">
        <f t="shared" si="4"/>
        <v>28.667009778692744</v>
      </c>
      <c r="K19" s="44">
        <f t="shared" si="0"/>
        <v>5051.8</v>
      </c>
      <c r="L19" s="44">
        <f t="shared" si="1"/>
        <v>3603.6</v>
      </c>
      <c r="M19" s="44">
        <f t="shared" si="2"/>
        <v>327927.59999999998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</row>
    <row r="20" spans="1:253" ht="30" customHeight="1" x14ac:dyDescent="0.25">
      <c r="A20" s="27">
        <v>13</v>
      </c>
      <c r="B20" s="48" t="s">
        <v>34</v>
      </c>
      <c r="C20" s="49"/>
      <c r="D20" s="30" t="s">
        <v>44</v>
      </c>
      <c r="E20" s="30" t="s">
        <v>19</v>
      </c>
      <c r="F20" s="31">
        <v>91</v>
      </c>
      <c r="G20" s="37">
        <v>36</v>
      </c>
      <c r="H20" s="41">
        <v>75</v>
      </c>
      <c r="I20" s="45">
        <f t="shared" si="3"/>
        <v>19.5</v>
      </c>
      <c r="J20" s="46">
        <f>I20/K20*100</f>
        <v>35.135135135135137</v>
      </c>
      <c r="K20" s="44">
        <f t="shared" si="0"/>
        <v>55.5</v>
      </c>
      <c r="L20" s="44">
        <f t="shared" si="1"/>
        <v>36</v>
      </c>
      <c r="M20" s="44">
        <f t="shared" si="2"/>
        <v>3276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</row>
    <row r="21" spans="1:253" ht="30" customHeight="1" x14ac:dyDescent="0.25">
      <c r="A21" s="27">
        <v>14</v>
      </c>
      <c r="B21" s="48" t="s">
        <v>35</v>
      </c>
      <c r="C21" s="49"/>
      <c r="D21" s="30" t="s">
        <v>44</v>
      </c>
      <c r="E21" s="30" t="s">
        <v>19</v>
      </c>
      <c r="F21" s="31">
        <v>2</v>
      </c>
      <c r="G21" s="37">
        <v>46</v>
      </c>
      <c r="H21" s="41">
        <v>85</v>
      </c>
      <c r="I21" s="45">
        <f t="shared" si="3"/>
        <v>19.5</v>
      </c>
      <c r="J21" s="47">
        <f t="shared" si="4"/>
        <v>29.770992366412212</v>
      </c>
      <c r="K21" s="44">
        <f t="shared" si="0"/>
        <v>65.5</v>
      </c>
      <c r="L21" s="44">
        <f t="shared" si="1"/>
        <v>46</v>
      </c>
      <c r="M21" s="44">
        <f t="shared" si="2"/>
        <v>92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</row>
    <row r="22" spans="1:253" ht="30.75" customHeight="1" x14ac:dyDescent="0.25">
      <c r="A22" s="27">
        <v>15</v>
      </c>
      <c r="B22" s="73" t="s">
        <v>36</v>
      </c>
      <c r="C22" s="74"/>
      <c r="D22" s="32" t="s">
        <v>45</v>
      </c>
      <c r="E22" s="30" t="s">
        <v>19</v>
      </c>
      <c r="F22" s="33">
        <v>12000</v>
      </c>
      <c r="G22" s="38">
        <v>0.79</v>
      </c>
      <c r="H22" s="42">
        <v>3</v>
      </c>
      <c r="I22" s="45">
        <f t="shared" si="3"/>
        <v>1.105</v>
      </c>
      <c r="J22" s="46">
        <f t="shared" si="4"/>
        <v>58.311345646437992</v>
      </c>
      <c r="K22" s="44">
        <f t="shared" si="0"/>
        <v>1.895</v>
      </c>
      <c r="L22" s="44">
        <f>G22</f>
        <v>0.79</v>
      </c>
      <c r="M22" s="44">
        <f t="shared" si="2"/>
        <v>9480</v>
      </c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</row>
    <row r="23" spans="1:253" ht="30.75" customHeight="1" x14ac:dyDescent="0.25">
      <c r="A23" s="27">
        <v>16</v>
      </c>
      <c r="B23" s="65" t="s">
        <v>37</v>
      </c>
      <c r="C23" s="66"/>
      <c r="D23" s="19"/>
      <c r="E23" s="30" t="s">
        <v>46</v>
      </c>
      <c r="F23" s="34">
        <v>1</v>
      </c>
      <c r="G23" s="39">
        <v>40000</v>
      </c>
      <c r="H23" s="43">
        <v>14000</v>
      </c>
      <c r="I23" s="45">
        <f t="shared" si="3"/>
        <v>13000</v>
      </c>
      <c r="J23" s="46">
        <f t="shared" si="4"/>
        <v>48.148148148148145</v>
      </c>
      <c r="K23" s="44">
        <f t="shared" si="0"/>
        <v>27000</v>
      </c>
      <c r="L23" s="44">
        <f>G23</f>
        <v>40000</v>
      </c>
      <c r="M23" s="44">
        <f t="shared" si="2"/>
        <v>40000</v>
      </c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</row>
    <row r="24" spans="1:253" s="14" customFormat="1" ht="15.6" customHeight="1" x14ac:dyDescent="0.2">
      <c r="A24" s="68" t="s">
        <v>50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24"/>
      <c r="M24" s="40">
        <f>SUM(M8:M23)</f>
        <v>1838985.6</v>
      </c>
      <c r="N24" s="13"/>
    </row>
    <row r="25" spans="1:253" ht="57.75" customHeight="1" x14ac:dyDescent="0.25">
      <c r="A25" s="67" t="s">
        <v>53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</row>
    <row r="26" spans="1:253" ht="15" customHeight="1" x14ac:dyDescent="0.25">
      <c r="A26" s="58"/>
      <c r="B26" s="58"/>
      <c r="C26" s="58"/>
      <c r="D26" s="59"/>
      <c r="E26" s="58"/>
      <c r="F26" s="58"/>
      <c r="G26" s="58"/>
      <c r="H26" s="58"/>
      <c r="I26" s="58"/>
      <c r="J26" s="58"/>
      <c r="K26" s="58"/>
      <c r="L26" s="58"/>
      <c r="M26" s="58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</row>
    <row r="27" spans="1:253" ht="15" customHeight="1" x14ac:dyDescent="0.25">
      <c r="A27" s="15"/>
      <c r="B27" s="15"/>
      <c r="C27" s="15"/>
      <c r="D27" s="16"/>
      <c r="E27" s="15"/>
      <c r="F27" s="15"/>
      <c r="G27" s="15"/>
      <c r="H27" s="15"/>
      <c r="I27" s="15"/>
      <c r="J27" s="15"/>
      <c r="K27" s="15"/>
      <c r="L27" s="15"/>
      <c r="M27" s="15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</row>
    <row r="28" spans="1:253" ht="15" customHeight="1" x14ac:dyDescent="0.25">
      <c r="A28" s="15"/>
      <c r="B28" s="15"/>
      <c r="C28" s="15"/>
      <c r="D28" s="16"/>
      <c r="E28" s="15"/>
      <c r="F28" s="15"/>
      <c r="G28" s="15"/>
      <c r="H28" s="15"/>
      <c r="I28" s="15"/>
      <c r="J28" s="15"/>
      <c r="K28" s="15"/>
      <c r="L28" s="15"/>
      <c r="M28" s="15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</row>
    <row r="29" spans="1:253" ht="15" customHeight="1" x14ac:dyDescent="0.25">
      <c r="A29" s="50" t="s">
        <v>13</v>
      </c>
      <c r="B29" s="50"/>
      <c r="C29" s="50" t="s">
        <v>55</v>
      </c>
      <c r="D29" s="50"/>
      <c r="E29" s="50"/>
      <c r="F29" s="23"/>
      <c r="G29" s="23"/>
      <c r="H29" s="23"/>
      <c r="I29" s="23"/>
      <c r="J29" s="23"/>
      <c r="K29" s="26"/>
      <c r="L29" s="15"/>
      <c r="M29" s="15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</row>
    <row r="30" spans="1:253" ht="15" customHeight="1" x14ac:dyDescent="0.25">
      <c r="A30" s="50" t="s">
        <v>14</v>
      </c>
      <c r="B30" s="50"/>
      <c r="C30" s="25" t="s">
        <v>20</v>
      </c>
      <c r="D30" s="23"/>
      <c r="E30" s="23"/>
      <c r="F30" s="23"/>
      <c r="G30" s="23"/>
      <c r="H30" s="23"/>
      <c r="I30" s="23"/>
      <c r="J30" s="23"/>
      <c r="K30" s="15"/>
      <c r="L30" s="15"/>
      <c r="M30" s="15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</row>
    <row r="31" spans="1:253" ht="15" customHeight="1" x14ac:dyDescent="0.25">
      <c r="A31" s="50" t="s">
        <v>21</v>
      </c>
      <c r="B31" s="50"/>
      <c r="C31" s="18" t="s">
        <v>8</v>
      </c>
      <c r="D31" s="17"/>
      <c r="E31" s="17"/>
      <c r="F31" s="17"/>
      <c r="G31" s="17"/>
      <c r="H31" s="17"/>
      <c r="I31" s="17"/>
      <c r="J31" s="17"/>
      <c r="K31" s="15"/>
      <c r="L31" s="15"/>
      <c r="M31" s="15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</row>
    <row r="32" spans="1:253" ht="15" customHeight="1" x14ac:dyDescent="0.25">
      <c r="A32" s="15"/>
      <c r="B32" s="15"/>
      <c r="C32" s="15"/>
      <c r="D32" s="16"/>
      <c r="E32" s="15"/>
      <c r="F32" s="15"/>
      <c r="G32" s="15"/>
      <c r="H32" s="15"/>
      <c r="I32" s="15"/>
      <c r="J32" s="15"/>
      <c r="K32" s="15"/>
      <c r="L32" s="15"/>
      <c r="M32" s="15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</row>
    <row r="33" spans="1:253" ht="15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</row>
    <row r="34" spans="1:253" ht="15" customHeight="1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</row>
    <row r="35" spans="1:253" ht="15" customHeight="1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</row>
    <row r="36" spans="1:253" ht="21" customHeight="1" x14ac:dyDescent="0.25">
      <c r="A36" s="4"/>
      <c r="B36" s="4"/>
      <c r="C36" s="12"/>
      <c r="D36" s="12"/>
      <c r="E36" s="4"/>
      <c r="F36" s="62"/>
      <c r="G36" s="62"/>
      <c r="H36" s="22"/>
      <c r="I36" s="22"/>
      <c r="J36" s="21"/>
      <c r="K36" s="22"/>
      <c r="L36" s="22"/>
      <c r="M36" s="22"/>
      <c r="N36" s="2"/>
      <c r="O36" s="3"/>
      <c r="P36" s="3"/>
      <c r="Q36" s="3"/>
      <c r="R36" s="2"/>
      <c r="S36" s="2"/>
      <c r="T36" s="3"/>
      <c r="U36" s="3"/>
      <c r="V36" s="3"/>
      <c r="W36" s="3"/>
      <c r="X36" s="2"/>
      <c r="Y36" s="2"/>
      <c r="Z36" s="2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</row>
    <row r="37" spans="1:253" ht="17.25" customHeight="1" x14ac:dyDescent="0.25">
      <c r="A37" s="6"/>
      <c r="B37" s="6"/>
      <c r="C37" s="11"/>
      <c r="D37" s="11"/>
      <c r="E37" s="4"/>
      <c r="F37" s="63"/>
      <c r="G37" s="63"/>
      <c r="H37" s="20"/>
      <c r="I37" s="4"/>
      <c r="J37" s="4"/>
      <c r="K37" s="4"/>
      <c r="L37" s="4"/>
      <c r="M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</row>
    <row r="38" spans="1:253" ht="31.5" customHeight="1" x14ac:dyDescent="0.25">
      <c r="A38" s="60"/>
      <c r="B38" s="60"/>
      <c r="C38" s="60"/>
      <c r="D38" s="60"/>
      <c r="E38" s="60"/>
      <c r="H38" s="1"/>
      <c r="I38" s="1"/>
      <c r="J38" s="1"/>
      <c r="K38" s="1"/>
      <c r="L38" s="1"/>
      <c r="M38" s="1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</row>
    <row r="39" spans="1:253" ht="24" customHeight="1" x14ac:dyDescent="0.25">
      <c r="A39" s="61"/>
      <c r="B39" s="61"/>
      <c r="C39" s="61"/>
      <c r="D39" s="61"/>
      <c r="E39" s="61"/>
      <c r="H39" s="1"/>
      <c r="I39" s="1"/>
      <c r="J39" s="1"/>
      <c r="K39" s="1"/>
      <c r="L39" s="1"/>
      <c r="M39" s="1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</row>
    <row r="40" spans="1:253" ht="30.75" customHeight="1" x14ac:dyDescent="0.25">
      <c r="A40" s="57"/>
      <c r="B40" s="57"/>
      <c r="C40" s="57"/>
      <c r="D40" s="57"/>
      <c r="E40" s="57"/>
      <c r="H40" s="1"/>
      <c r="I40" s="1"/>
      <c r="J40" s="1"/>
      <c r="K40" s="1"/>
      <c r="L40" s="1"/>
      <c r="M40" s="1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</row>
    <row r="41" spans="1:253" ht="21" customHeight="1" x14ac:dyDescent="0.25">
      <c r="A41" s="57"/>
      <c r="B41" s="57"/>
      <c r="C41" s="57"/>
      <c r="D41" s="57"/>
      <c r="E41" s="57"/>
      <c r="F41" s="8"/>
      <c r="G41" s="7"/>
      <c r="H41" s="1"/>
      <c r="I41" s="7"/>
      <c r="J41" s="1"/>
      <c r="K41" s="1"/>
      <c r="L41" s="1"/>
      <c r="M41" s="1"/>
      <c r="R41" s="7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</row>
    <row r="42" spans="1:253" ht="14.45" customHeight="1" x14ac:dyDescent="0.25">
      <c r="A42" s="9"/>
      <c r="B42" s="9"/>
      <c r="C42" s="9"/>
      <c r="D42" s="9"/>
      <c r="E42" s="9"/>
      <c r="F42" s="7"/>
      <c r="G42" s="7"/>
      <c r="H42" s="7"/>
      <c r="I42" s="7"/>
      <c r="J42" s="7"/>
      <c r="K42" s="7"/>
      <c r="L42" s="7"/>
      <c r="M42" s="7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</row>
    <row r="43" spans="1:253" ht="14.45" customHeight="1" x14ac:dyDescent="0.25">
      <c r="A43" s="10"/>
      <c r="B43" s="10"/>
      <c r="G43" s="2"/>
      <c r="H43" s="3"/>
      <c r="J43" s="2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</row>
    <row r="44" spans="1:253" ht="14.45" customHeight="1" x14ac:dyDescent="0.25">
      <c r="A44" s="10"/>
      <c r="B44" s="10"/>
      <c r="G44" s="2"/>
      <c r="H44" s="3"/>
      <c r="J44" s="2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</row>
    <row r="45" spans="1:253" ht="14.45" customHeight="1" x14ac:dyDescent="0.25">
      <c r="A45" s="10"/>
      <c r="B45" s="10"/>
      <c r="G45" s="2"/>
      <c r="H45" s="3"/>
      <c r="J45" s="2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</row>
    <row r="46" spans="1:253" ht="14.45" customHeight="1" x14ac:dyDescent="0.25">
      <c r="A46" s="10"/>
      <c r="B46" s="10"/>
      <c r="G46" s="2"/>
      <c r="H46" s="3"/>
      <c r="J46" s="2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</row>
    <row r="47" spans="1:253" ht="14.45" customHeight="1" x14ac:dyDescent="0.25">
      <c r="A47" s="10"/>
      <c r="B47" s="10"/>
      <c r="G47" s="2"/>
      <c r="H47" s="3"/>
      <c r="J47" s="2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</row>
    <row r="48" spans="1:253" ht="14.45" customHeight="1" x14ac:dyDescent="0.25">
      <c r="A48" s="10"/>
      <c r="B48" s="10"/>
      <c r="G48" s="2"/>
      <c r="H48" s="3"/>
      <c r="J48" s="2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</row>
    <row r="49" spans="1:253" ht="14.45" customHeight="1" x14ac:dyDescent="0.25">
      <c r="A49" s="10"/>
      <c r="B49" s="10"/>
      <c r="G49" s="2"/>
      <c r="H49" s="3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</row>
    <row r="50" spans="1:253" ht="14.45" customHeight="1" x14ac:dyDescent="0.25">
      <c r="A50" s="10"/>
      <c r="B50" s="10"/>
      <c r="G50" s="2"/>
      <c r="H50" s="3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</row>
    <row r="51" spans="1:253" ht="14.45" customHeight="1" x14ac:dyDescent="0.25">
      <c r="A51" s="10"/>
      <c r="B51" s="10"/>
      <c r="G51" s="2"/>
      <c r="H51" s="3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</row>
    <row r="52" spans="1:253" ht="14.45" customHeight="1" x14ac:dyDescent="0.25">
      <c r="A52" s="10"/>
      <c r="B52" s="10"/>
      <c r="G52" s="2"/>
      <c r="H52" s="3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</row>
    <row r="53" spans="1:253" ht="14.45" customHeight="1" x14ac:dyDescent="0.25">
      <c r="A53" s="4"/>
      <c r="B53" s="10"/>
      <c r="C53" s="10"/>
      <c r="D53" s="10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</row>
    <row r="54" spans="1:253" ht="14.45" customHeight="1" x14ac:dyDescent="0.25">
      <c r="A54" s="4"/>
      <c r="B54" s="10"/>
      <c r="C54" s="10"/>
      <c r="D54" s="10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</row>
  </sheetData>
  <mergeCells count="44">
    <mergeCell ref="A1:M1"/>
    <mergeCell ref="B23:C23"/>
    <mergeCell ref="A30:B30"/>
    <mergeCell ref="A25:M25"/>
    <mergeCell ref="C29:E29"/>
    <mergeCell ref="A24:K24"/>
    <mergeCell ref="D6:D7"/>
    <mergeCell ref="M6:M7"/>
    <mergeCell ref="B22:C22"/>
    <mergeCell ref="A2:M2"/>
    <mergeCell ref="A4:B4"/>
    <mergeCell ref="A5:B5"/>
    <mergeCell ref="A6:A7"/>
    <mergeCell ref="B6:C7"/>
    <mergeCell ref="L6:L7"/>
    <mergeCell ref="B16:C16"/>
    <mergeCell ref="A41:E41"/>
    <mergeCell ref="A26:M26"/>
    <mergeCell ref="A38:E38"/>
    <mergeCell ref="A39:E39"/>
    <mergeCell ref="F36:G36"/>
    <mergeCell ref="F37:G37"/>
    <mergeCell ref="A40:E40"/>
    <mergeCell ref="B17:C17"/>
    <mergeCell ref="C4:M4"/>
    <mergeCell ref="C5:M5"/>
    <mergeCell ref="E6:E7"/>
    <mergeCell ref="F6:F7"/>
    <mergeCell ref="B11:C11"/>
    <mergeCell ref="B12:C12"/>
    <mergeCell ref="B13:C13"/>
    <mergeCell ref="B14:C14"/>
    <mergeCell ref="B15:C15"/>
    <mergeCell ref="A3:B3"/>
    <mergeCell ref="C3:M3"/>
    <mergeCell ref="B8:C8"/>
    <mergeCell ref="B9:C9"/>
    <mergeCell ref="B10:C10"/>
    <mergeCell ref="B18:C18"/>
    <mergeCell ref="B19:C19"/>
    <mergeCell ref="B20:C20"/>
    <mergeCell ref="B21:C21"/>
    <mergeCell ref="A31:B31"/>
    <mergeCell ref="A29:B29"/>
  </mergeCells>
  <pageMargins left="0.25" right="0.25" top="0.75" bottom="0.75" header="0.3" footer="0.3"/>
  <pageSetup paperSize="9" scale="48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Пользователь</cp:lastModifiedBy>
  <cp:lastPrinted>2026-08-21T01:25:49Z</cp:lastPrinted>
  <dcterms:created xsi:type="dcterms:W3CDTF">2020-11-24T08:13:39Z</dcterms:created>
  <dcterms:modified xsi:type="dcterms:W3CDTF">2026-08-21T01:28:17Z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