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КОТИРОВКИ\А ЭЛЕКТРОННЫЙ МАГАЗИН РТС\Установка Сентябрь 2026 г\"/>
    </mc:Choice>
  </mc:AlternateContent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Лист1!$A$2:$N$29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1" i="1" l="1"/>
  <c r="N7" i="1" l="1"/>
  <c r="N8" i="1"/>
  <c r="N9" i="1"/>
  <c r="M7" i="1"/>
  <c r="M8" i="1"/>
  <c r="M9" i="1"/>
  <c r="L7" i="1"/>
  <c r="J7" i="1" s="1"/>
  <c r="K7" i="1" s="1"/>
  <c r="L8" i="1"/>
  <c r="L9" i="1"/>
  <c r="J8" i="1"/>
  <c r="K8" i="1" s="1"/>
  <c r="J9" i="1"/>
  <c r="K9" i="1" s="1"/>
  <c r="L10" i="1"/>
  <c r="J10" i="1" s="1"/>
  <c r="K10" i="1" s="1"/>
  <c r="M10" i="1"/>
  <c r="N10" i="1" s="1"/>
</calcChain>
</file>

<file path=xl/sharedStrings.xml><?xml version="1.0" encoding="utf-8"?>
<sst xmlns="http://schemas.openxmlformats.org/spreadsheetml/2006/main" count="42" uniqueCount="35">
  <si>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</si>
  <si>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</si>
  <si>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</si>
  <si>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</si>
  <si>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</si>
  <si>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Цена за единицу (руб.)</t>
  </si>
  <si>
    <t>ОКПД2</t>
  </si>
  <si>
    <t>.</t>
  </si>
  <si>
    <t>Предмет договора</t>
  </si>
  <si>
    <t>Цена за единицу (руб.)*</t>
  </si>
  <si>
    <t>Средняя цена, руб.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</si>
  <si>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</si>
  <si>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</si>
  <si>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</si>
  <si>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</si>
  <si>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</si>
  <si>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 
с обоснованием:</t>
  </si>
  <si>
    <t>ОБОСНОВАНИЕ НАЧАЛЬНОЙ (МАКСИМАЛЬНОЙ) ЦЕНЫ ДОГОВОРА</t>
  </si>
  <si>
    <t xml:space="preserve">Кол-во </t>
  </si>
  <si>
    <t>Начальная (максимальная) цена договора, руб.</t>
  </si>
  <si>
    <t xml:space="preserve">Специалист по закупкам </t>
  </si>
  <si>
    <t>Начальная (максимальная) цена, руб</t>
  </si>
  <si>
    <t>Стул стоматолога</t>
  </si>
  <si>
    <t>Стоматологический бесщеточный электрический мотор Mercury Star 400EM</t>
  </si>
  <si>
    <t>шт.</t>
  </si>
  <si>
    <t>Дата: 25.08.2026</t>
  </si>
  <si>
    <t>Приложение № 3
к извещению</t>
  </si>
  <si>
    <t>Источник № 1 №ТЕ-1210 от 29.07.2026, руб./шт.</t>
  </si>
  <si>
    <t>Источник № 2 №СТ-51 от 24.08.2026 М», руб./шт.</t>
  </si>
  <si>
    <t>Источник №3 №ВО-44 от 24.08.2026, руб./шт.</t>
  </si>
  <si>
    <r>
      <t>Начальная максимальная рассчитана методом сопостовимых рыночных цен (анализа рынка) на основании 3 (трех) коммерческих предложений, предоставденных организациями, деятельность которых соответствует требованиям, устанавливаемым в соответствии с законом Российской Федерации к лицам, осуществляющим поставку товаров, являющимися предметом торгов</t>
    </r>
    <r>
      <rPr>
        <b/>
        <i/>
        <sz val="11"/>
        <color rgb="FF0000FF"/>
        <rFont val="Times New Roman"/>
        <family val="1"/>
        <charset val="204"/>
      </rPr>
      <t xml:space="preserve">. </t>
    </r>
    <r>
      <rPr>
        <b/>
        <i/>
        <sz val="11"/>
        <color theme="1"/>
        <rFont val="Times New Roman"/>
        <family val="1"/>
        <charset val="204"/>
      </rPr>
      <t>Начальная (максимальная) цена договора составляет 694 345 (шестьсот девяносто четыре тысячи триста сорок пять) рублей 08 копеек.</t>
    </r>
  </si>
  <si>
    <t>32.50.11.110</t>
  </si>
  <si>
    <t>Поставка установок стоматологических  с принадлежностями для нужд Государственного автономного учреждения здравоохранения Республики Мордовия «Мордовская республиканская стоматологическая поликлиника»</t>
  </si>
  <si>
    <t>Комплект запасных частей для установки стоматологической  (плата)</t>
  </si>
  <si>
    <t>Установка стоматологическая , нижняя подача инструментов, цвет (темно-синий)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</si>
</sst>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0000"/>
    <numFmt numFmtId="167" formatCode="0.00000000000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rlito"/>
    </font>
    <font>
      <b/>
      <i/>
      <sz val="11"/>
      <color rgb="FF0000FF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4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  <xf numFmtId="0" fontId="11" fillId="0" borderId="2"/>
  </cellStyleXfs>
  <cellXfs count="72">
    <xf numFmtId="0" fontId="0" fillId="0" borderId="2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/>
    </xf>
    <xf numFmtId="4" fontId="2" fillId="0" borderId="2" xfId="0" applyNumberFormat="1" applyFont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49" fontId="9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14" fillId="2" borderId="1" xfId="3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0" fillId="0" borderId="2" xfId="3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top" wrapText="1"/>
    </xf>
  </cellXfs>
  <cellStyles count="4">
    <cellStyle name="Normal" xfId="3"/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175260</xdr:colOff>
      <xdr:row>5</xdr:row>
      <xdr:rowOff>205740</xdr:rowOff>
    </xdr:from>
    <xdr:to>
      <xdr:col>10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7"/>
  <sheetViews>
    <sheetView tabSelected="1" zoomScaleNormal="100" zoomScaleSheetLayoutView="100" workbookViewId="0">
      <selection activeCell="B7" sqref="B7:C7"/>
    </sheetView>
  </sheetViews>
  <sheetFormatPr defaultColWidth="9.140625" defaultRowHeight="1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254" width="9.140625" style="1"/>
    <col min="255" max="16384" width="9.140625" style="4"/>
  </cols>
  <sheetData>
    <row r="1" spans="1:254" s="32" customFormat="1" ht="29.45" customHeight="1">
      <c r="J1" s="46" t="s">
        <v>26</v>
      </c>
      <c r="K1" s="47"/>
      <c r="L1" s="47"/>
      <c r="M1" s="47"/>
      <c r="N1" s="47"/>
      <c r="O1" s="47"/>
    </row>
    <row r="2" spans="1:254" ht="25.5" customHeight="1">
      <c r="A2" s="60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61" t="s">
        <v>8</v>
      </c>
      <c r="B3" s="61"/>
      <c r="C3" s="65" t="s">
        <v>32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61" t="s">
        <v>16</v>
      </c>
      <c r="B4" s="61"/>
      <c r="C4" s="66" t="s">
        <v>15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>
      <c r="A5" s="61" t="s">
        <v>0</v>
      </c>
      <c r="B5" s="61" t="s">
        <v>1</v>
      </c>
      <c r="C5" s="61"/>
      <c r="D5" s="62" t="s">
        <v>6</v>
      </c>
      <c r="E5" s="61" t="s">
        <v>2</v>
      </c>
      <c r="F5" s="67" t="s">
        <v>18</v>
      </c>
      <c r="G5" s="31" t="s">
        <v>27</v>
      </c>
      <c r="H5" s="31" t="s">
        <v>28</v>
      </c>
      <c r="I5" s="31" t="s">
        <v>29</v>
      </c>
      <c r="J5" s="5" t="s">
        <v>3</v>
      </c>
      <c r="K5" s="5" t="s">
        <v>4</v>
      </c>
      <c r="L5" s="5" t="s">
        <v>11</v>
      </c>
      <c r="M5" s="63" t="s">
        <v>10</v>
      </c>
      <c r="N5" s="58" t="s">
        <v>21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thickBot="1">
      <c r="A6" s="62"/>
      <c r="B6" s="62"/>
      <c r="C6" s="62"/>
      <c r="D6" s="69"/>
      <c r="E6" s="62"/>
      <c r="F6" s="58"/>
      <c r="G6" s="35" t="s">
        <v>9</v>
      </c>
      <c r="H6" s="35" t="s">
        <v>5</v>
      </c>
      <c r="I6" s="35" t="s">
        <v>5</v>
      </c>
      <c r="J6" s="37"/>
      <c r="K6" s="37"/>
      <c r="L6" s="37" t="s">
        <v>12</v>
      </c>
      <c r="M6" s="64"/>
      <c r="N6" s="59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57.75" customHeight="1" thickBot="1">
      <c r="A7" s="34">
        <v>1</v>
      </c>
      <c r="B7" s="61" t="s">
        <v>34</v>
      </c>
      <c r="C7" s="61"/>
      <c r="D7" s="44" t="s">
        <v>31</v>
      </c>
      <c r="E7" s="34" t="s">
        <v>24</v>
      </c>
      <c r="F7" s="38">
        <v>2</v>
      </c>
      <c r="G7" s="39">
        <v>224288.05</v>
      </c>
      <c r="H7" s="39">
        <v>250111.68</v>
      </c>
      <c r="I7" s="39">
        <v>237745.33</v>
      </c>
      <c r="J7" s="40">
        <f t="shared" ref="J7:J9" si="0">SQRT(((SUM((POWER(G7-L7,2)),(POWER(H7-L7,2)),(POWER(I7-L7,2)))/(COLUMNS(G7:I7)-1))))</f>
        <v>12915.6549949909</v>
      </c>
      <c r="K7" s="36">
        <f t="shared" ref="K7:K9" si="1">J7/L7*100</f>
        <v>5.4408809611026028</v>
      </c>
      <c r="L7" s="41">
        <f t="shared" ref="L7:L9" si="2">AVERAGE(G7,H7,I7)</f>
        <v>237381.68666666665</v>
      </c>
      <c r="M7" s="41">
        <f t="shared" ref="M7:M9" si="3">(G7+H7+I7)/3</f>
        <v>237381.68666666665</v>
      </c>
      <c r="N7" s="41">
        <f t="shared" ref="N7:N9" si="4">M7*F7</f>
        <v>474763.37333333329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35.25" customHeight="1" thickBot="1">
      <c r="A8" s="34">
        <v>2</v>
      </c>
      <c r="B8" s="61" t="s">
        <v>33</v>
      </c>
      <c r="C8" s="61"/>
      <c r="D8" s="45" t="s">
        <v>31</v>
      </c>
      <c r="E8" s="34" t="s">
        <v>24</v>
      </c>
      <c r="F8" s="38">
        <v>2</v>
      </c>
      <c r="G8" s="39">
        <v>2846.73</v>
      </c>
      <c r="H8" s="39">
        <v>3174.49</v>
      </c>
      <c r="I8" s="39">
        <v>3017.53</v>
      </c>
      <c r="J8" s="40">
        <f t="shared" si="0"/>
        <v>163.92869344118282</v>
      </c>
      <c r="K8" s="36">
        <f t="shared" si="1"/>
        <v>5.4408638398401159</v>
      </c>
      <c r="L8" s="41">
        <f t="shared" si="2"/>
        <v>3012.9166666666665</v>
      </c>
      <c r="M8" s="41">
        <f t="shared" si="3"/>
        <v>3012.9166666666665</v>
      </c>
      <c r="N8" s="41">
        <f t="shared" si="4"/>
        <v>6025.833333333333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30.75" customHeight="1" thickBot="1">
      <c r="A9" s="34">
        <v>3</v>
      </c>
      <c r="B9" s="61" t="s">
        <v>22</v>
      </c>
      <c r="C9" s="61"/>
      <c r="D9" s="45" t="s">
        <v>31</v>
      </c>
      <c r="E9" s="34" t="s">
        <v>24</v>
      </c>
      <c r="F9" s="38">
        <v>4</v>
      </c>
      <c r="G9" s="39">
        <v>15075.61</v>
      </c>
      <c r="H9" s="39">
        <v>16811.349999999999</v>
      </c>
      <c r="I9" s="39">
        <v>15980.15</v>
      </c>
      <c r="J9" s="40">
        <f t="shared" si="0"/>
        <v>868.12819706154664</v>
      </c>
      <c r="K9" s="36">
        <f t="shared" si="1"/>
        <v>5.4408644916825768</v>
      </c>
      <c r="L9" s="41">
        <f t="shared" si="2"/>
        <v>15955.703333333333</v>
      </c>
      <c r="M9" s="41">
        <f t="shared" si="3"/>
        <v>15955.703333333333</v>
      </c>
      <c r="N9" s="41">
        <f t="shared" si="4"/>
        <v>63822.813333333332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30.75" customHeight="1" thickBot="1">
      <c r="A10" s="34">
        <v>4</v>
      </c>
      <c r="B10" s="70" t="s">
        <v>23</v>
      </c>
      <c r="C10" s="70"/>
      <c r="D10" s="45" t="s">
        <v>31</v>
      </c>
      <c r="E10" s="34" t="s">
        <v>24</v>
      </c>
      <c r="F10" s="42">
        <v>2</v>
      </c>
      <c r="G10" s="39">
        <v>70737</v>
      </c>
      <c r="H10" s="39">
        <v>78881.37</v>
      </c>
      <c r="I10" s="39">
        <v>74981.22</v>
      </c>
      <c r="J10" s="40">
        <f>SQRT(((SUM((POWER(G10-L10,2)),(POWER(H10-L10,2)),(POWER(I10-L10,2)))/(COLUMNS(G10:I10)-1))))</f>
        <v>4073.3961286989979</v>
      </c>
      <c r="K10" s="36">
        <f>J10/L10*100</f>
        <v>5.4408774237285984</v>
      </c>
      <c r="L10" s="41">
        <f>AVERAGE(G10,H10,I10)</f>
        <v>74866.53</v>
      </c>
      <c r="M10" s="41">
        <f>(G10+H10+I10)/3</f>
        <v>74866.53</v>
      </c>
      <c r="N10" s="41">
        <f>M10*F10</f>
        <v>149733.06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14" customFormat="1" ht="18" customHeight="1">
      <c r="A11" s="71" t="s">
        <v>19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33"/>
      <c r="N11" s="43">
        <f>SUM(N7:N10)</f>
        <v>694345.07999999984</v>
      </c>
      <c r="O11" s="13"/>
    </row>
    <row r="12" spans="1:254" ht="57.75" customHeight="1">
      <c r="A12" s="48" t="s">
        <v>30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>
      <c r="A13" s="50"/>
      <c r="B13" s="50"/>
      <c r="C13" s="50"/>
      <c r="D13" s="51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15"/>
      <c r="B14" s="15"/>
      <c r="C14" s="15"/>
      <c r="D14" s="16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56"/>
      <c r="B15" s="56"/>
      <c r="C15" s="56"/>
      <c r="D15" s="56"/>
      <c r="E15" s="56"/>
      <c r="F15" s="56"/>
      <c r="G15" s="56"/>
      <c r="H15" s="56"/>
      <c r="I15" s="15"/>
      <c r="J15" s="15"/>
      <c r="K15" s="15"/>
      <c r="L15" s="15"/>
      <c r="M15" s="15"/>
      <c r="N15" s="15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56"/>
      <c r="B16" s="56"/>
      <c r="C16" s="56"/>
      <c r="D16" s="56"/>
      <c r="E16" s="56"/>
      <c r="F16" s="56"/>
      <c r="G16" s="56"/>
      <c r="H16" s="56"/>
      <c r="I16" s="15"/>
      <c r="J16" s="24"/>
      <c r="K16" s="15"/>
      <c r="L16" s="28"/>
      <c r="M16" s="15"/>
      <c r="N16" s="24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56"/>
      <c r="B17" s="56"/>
      <c r="C17" s="56"/>
      <c r="D17" s="57"/>
      <c r="E17" s="57"/>
      <c r="F17" s="57"/>
      <c r="G17" s="57"/>
      <c r="H17" s="57"/>
      <c r="I17" s="15"/>
      <c r="J17" s="15"/>
      <c r="K17" s="15"/>
      <c r="L17" s="29"/>
      <c r="M17" s="15"/>
      <c r="N17" s="1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56"/>
      <c r="B18" s="56"/>
      <c r="C18" s="56"/>
      <c r="D18" s="57"/>
      <c r="E18" s="57"/>
      <c r="F18" s="57"/>
      <c r="G18" s="57"/>
      <c r="H18" s="57"/>
      <c r="I18" s="15"/>
      <c r="J18" s="15"/>
      <c r="K18" s="15"/>
      <c r="L18" s="15"/>
      <c r="M18" s="15"/>
      <c r="N18" s="15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56"/>
      <c r="B19" s="56"/>
      <c r="C19" s="56"/>
      <c r="D19" s="57"/>
      <c r="E19" s="57"/>
      <c r="F19" s="57"/>
      <c r="G19" s="57"/>
      <c r="H19" s="57"/>
      <c r="I19" s="15"/>
      <c r="J19" s="15"/>
      <c r="K19" s="15"/>
      <c r="L19" s="15"/>
      <c r="M19" s="15"/>
      <c r="N19" s="1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19"/>
      <c r="B20" s="19"/>
      <c r="C20" s="19"/>
      <c r="D20" s="20"/>
      <c r="E20" s="20"/>
      <c r="F20" s="20"/>
      <c r="G20" s="20"/>
      <c r="H20" s="20"/>
      <c r="I20" s="15"/>
      <c r="J20" s="15"/>
      <c r="K20" s="15"/>
      <c r="L20" s="30"/>
      <c r="M20" s="15"/>
      <c r="N20" s="15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15"/>
      <c r="B21" s="15"/>
      <c r="C21" s="15"/>
      <c r="D21" s="16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68" t="s">
        <v>13</v>
      </c>
      <c r="B22" s="68"/>
      <c r="C22" s="68" t="s">
        <v>20</v>
      </c>
      <c r="D22" s="68"/>
      <c r="E22" s="68"/>
      <c r="F22" s="25"/>
      <c r="G22" s="25"/>
      <c r="H22" s="25"/>
      <c r="I22" s="25"/>
      <c r="J22" s="25"/>
      <c r="K22" s="25"/>
      <c r="L22" s="27"/>
      <c r="M22" s="15"/>
      <c r="N22" s="15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68" t="s">
        <v>14</v>
      </c>
      <c r="B23" s="68"/>
      <c r="C23" s="26"/>
      <c r="D23" s="25"/>
      <c r="E23" s="25"/>
      <c r="F23" s="25"/>
      <c r="G23" s="25"/>
      <c r="H23" s="25"/>
      <c r="I23" s="25"/>
      <c r="J23" s="25"/>
      <c r="K23" s="25"/>
      <c r="L23" s="15"/>
      <c r="M23" s="15"/>
      <c r="N23" s="15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68" t="s">
        <v>25</v>
      </c>
      <c r="B24" s="68"/>
      <c r="C24" s="18" t="s">
        <v>7</v>
      </c>
      <c r="D24" s="17"/>
      <c r="E24" s="17"/>
      <c r="F24" s="17"/>
      <c r="G24" s="17"/>
      <c r="H24" s="17"/>
      <c r="I24" s="17"/>
      <c r="J24" s="17"/>
      <c r="K24" s="17"/>
      <c r="L24" s="15"/>
      <c r="M24" s="15"/>
      <c r="N24" s="15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15"/>
      <c r="B25" s="15"/>
      <c r="C25" s="15"/>
      <c r="D25" s="16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1" customHeight="1">
      <c r="A29" s="4"/>
      <c r="B29" s="4"/>
      <c r="C29" s="12"/>
      <c r="D29" s="12"/>
      <c r="E29" s="4"/>
      <c r="F29" s="54"/>
      <c r="G29" s="54"/>
      <c r="H29" s="22"/>
      <c r="I29" s="23"/>
      <c r="J29" s="23"/>
      <c r="K29" s="22"/>
      <c r="L29" s="23"/>
      <c r="M29" s="23"/>
      <c r="N29" s="23"/>
      <c r="O29" s="2"/>
      <c r="P29" s="3"/>
      <c r="Q29" s="3"/>
      <c r="R29" s="3"/>
      <c r="S29" s="2"/>
      <c r="T29" s="2"/>
      <c r="U29" s="3"/>
      <c r="V29" s="3"/>
      <c r="W29" s="3"/>
      <c r="X29" s="3"/>
      <c r="Y29" s="2"/>
      <c r="Z29" s="2"/>
      <c r="AA29" s="2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7.25" customHeight="1">
      <c r="A30" s="6"/>
      <c r="B30" s="6"/>
      <c r="C30" s="11"/>
      <c r="D30" s="11"/>
      <c r="E30" s="4"/>
      <c r="F30" s="55"/>
      <c r="G30" s="55"/>
      <c r="H30" s="4"/>
      <c r="I30" s="21"/>
      <c r="J30" s="4"/>
      <c r="K30" s="4"/>
      <c r="L30" s="4"/>
      <c r="M30" s="4"/>
      <c r="N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31.5" customHeight="1">
      <c r="A31" s="52"/>
      <c r="B31" s="52"/>
      <c r="C31" s="52"/>
      <c r="D31" s="52"/>
      <c r="E31" s="52"/>
      <c r="H31" s="1"/>
      <c r="I31" s="1"/>
      <c r="J31" s="1"/>
      <c r="K31" s="1"/>
      <c r="L31" s="1"/>
      <c r="M31" s="1"/>
      <c r="N31" s="1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24" customHeight="1">
      <c r="A32" s="53"/>
      <c r="B32" s="53"/>
      <c r="C32" s="53"/>
      <c r="D32" s="53"/>
      <c r="E32" s="53"/>
      <c r="H32" s="1"/>
      <c r="I32" s="1"/>
      <c r="J32" s="1"/>
      <c r="K32" s="1"/>
      <c r="L32" s="1"/>
      <c r="M32" s="1"/>
      <c r="N32" s="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30.75" customHeight="1">
      <c r="A33" s="49"/>
      <c r="B33" s="49"/>
      <c r="C33" s="49"/>
      <c r="D33" s="49"/>
      <c r="E33" s="49"/>
      <c r="H33" s="1"/>
      <c r="I33" s="1"/>
      <c r="J33" s="1"/>
      <c r="K33" s="1"/>
      <c r="L33" s="1"/>
      <c r="M33" s="1"/>
      <c r="N33" s="1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21" customHeight="1">
      <c r="A34" s="49"/>
      <c r="B34" s="49"/>
      <c r="C34" s="49"/>
      <c r="D34" s="49"/>
      <c r="E34" s="49"/>
      <c r="F34" s="8"/>
      <c r="G34" s="7"/>
      <c r="H34" s="1"/>
      <c r="I34" s="1"/>
      <c r="J34" s="7"/>
      <c r="K34" s="1"/>
      <c r="L34" s="1"/>
      <c r="M34" s="1"/>
      <c r="N34" s="1"/>
      <c r="S34" s="7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45" customHeight="1">
      <c r="A35" s="9"/>
      <c r="B35" s="9"/>
      <c r="C35" s="9"/>
      <c r="D35" s="9"/>
      <c r="E35" s="9"/>
      <c r="F35" s="7"/>
      <c r="G35" s="7"/>
      <c r="H35" s="7"/>
      <c r="I35" s="7"/>
      <c r="J35" s="7"/>
      <c r="K35" s="7"/>
      <c r="L35" s="7"/>
      <c r="M35" s="7"/>
      <c r="N35" s="7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45" customHeight="1">
      <c r="A36" s="10"/>
      <c r="B36" s="10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45" customHeight="1">
      <c r="A37" s="10"/>
      <c r="B37" s="10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45" customHeight="1">
      <c r="A38" s="10"/>
      <c r="B38" s="10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45" customHeight="1">
      <c r="A39" s="10"/>
      <c r="B39" s="10"/>
      <c r="G39" s="2"/>
      <c r="I39" s="3"/>
      <c r="K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45" customHeight="1">
      <c r="A40" s="10"/>
      <c r="B40" s="10"/>
      <c r="G40" s="2"/>
      <c r="I40" s="3"/>
      <c r="K40" s="2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45" customHeight="1">
      <c r="A41" s="10"/>
      <c r="B41" s="10"/>
      <c r="G41" s="2"/>
      <c r="I41" s="3"/>
      <c r="K41" s="2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45" customHeight="1">
      <c r="A42" s="10"/>
      <c r="B42" s="10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45" customHeight="1">
      <c r="A43" s="10"/>
      <c r="B43" s="10"/>
      <c r="G43" s="2"/>
      <c r="I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45" customHeight="1">
      <c r="A44" s="10"/>
      <c r="B44" s="10"/>
      <c r="G44" s="2"/>
      <c r="I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 ht="14.45" customHeight="1">
      <c r="A45" s="10"/>
      <c r="B45" s="10"/>
      <c r="G45" s="2"/>
      <c r="I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 ht="14.45" customHeight="1">
      <c r="A46" s="4"/>
      <c r="B46" s="10"/>
      <c r="C46" s="10"/>
      <c r="D46" s="10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  <row r="47" spans="1:254" ht="14.45" customHeight="1">
      <c r="A47" s="4"/>
      <c r="B47" s="10"/>
      <c r="C47" s="10"/>
      <c r="D47" s="10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</row>
  </sheetData>
  <mergeCells count="38">
    <mergeCell ref="A24:B24"/>
    <mergeCell ref="A22:B22"/>
    <mergeCell ref="D18:H18"/>
    <mergeCell ref="A19:C19"/>
    <mergeCell ref="D5:D6"/>
    <mergeCell ref="B10:C10"/>
    <mergeCell ref="A23:B23"/>
    <mergeCell ref="B7:C7"/>
    <mergeCell ref="B8:C8"/>
    <mergeCell ref="B9:C9"/>
    <mergeCell ref="D19:H19"/>
    <mergeCell ref="C22:E22"/>
    <mergeCell ref="A11:L11"/>
    <mergeCell ref="A3:B3"/>
    <mergeCell ref="A4:B4"/>
    <mergeCell ref="A5:A6"/>
    <mergeCell ref="B5:C6"/>
    <mergeCell ref="M5:M6"/>
    <mergeCell ref="C3:N3"/>
    <mergeCell ref="C4:N4"/>
    <mergeCell ref="E5:E6"/>
    <mergeCell ref="F5:F6"/>
    <mergeCell ref="J1:O1"/>
    <mergeCell ref="A12:O12"/>
    <mergeCell ref="A34:E34"/>
    <mergeCell ref="A13:N13"/>
    <mergeCell ref="A31:E31"/>
    <mergeCell ref="A32:E32"/>
    <mergeCell ref="F29:G29"/>
    <mergeCell ref="F30:G30"/>
    <mergeCell ref="A33:E33"/>
    <mergeCell ref="A15:C16"/>
    <mergeCell ref="D15:H16"/>
    <mergeCell ref="A17:C17"/>
    <mergeCell ref="D17:H17"/>
    <mergeCell ref="A18:C18"/>
    <mergeCell ref="N5:N6"/>
    <mergeCell ref="A2:N2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Olga-zak</cp:lastModifiedBy>
  <cp:lastPrinted>2026-05-28T09:29:45Z</cp:lastPrinted>
  <dcterms:created xsi:type="dcterms:W3CDTF">2020-11-24T08:13:39Z</dcterms:created>
  <dcterms:modified xsi:type="dcterms:W3CDTF">2026-08-26T10:16:43Z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