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00"/>
  </bookViews>
  <sheets>
    <sheet name="по 3 КП " sheetId="3" r:id="rId1"/>
  </sheets>
  <definedNames>
    <definedName name="_xlnm.Print_Area" localSheetId="0">'по 3 КП '!$A$1:$N$12</definedName>
  </definedNames>
  <calcPr calcId="162913"/>
</workbook>
</file>

<file path=xl/calcChain.xml><?xml version="1.0" encoding="utf-8"?>
<calcChain xmlns="http://schemas.openxmlformats.org/spreadsheetml/2006/main">
  <c r="H6" i="3" l="1"/>
  <c r="K7" i="3"/>
  <c r="L7" i="3" s="1"/>
  <c r="H7" i="3"/>
  <c r="I7" i="3" s="1"/>
  <c r="J7" i="3" s="1"/>
  <c r="K6" i="3" l="1"/>
  <c r="L6" i="3" s="1"/>
  <c r="L8" i="3" s="1"/>
  <c r="I6" i="3"/>
  <c r="J6" i="3" s="1"/>
  <c r="M8" i="3" l="1"/>
</calcChain>
</file>

<file path=xl/sharedStrings.xml><?xml version="1.0" encoding="utf-8"?>
<sst xmlns="http://schemas.openxmlformats.org/spreadsheetml/2006/main" count="25" uniqueCount="24">
  <si>
    <t>№ п/п</t>
  </si>
  <si>
    <t>Основные характеристики объекта закупки</t>
  </si>
  <si>
    <t>Ед.изм</t>
  </si>
  <si>
    <t>Количество</t>
  </si>
  <si>
    <t>Предложения предприятий-производителей (уполномоченных представителей) и (или) поставщиков (подрядчиков, исполнителей)</t>
  </si>
  <si>
    <t>Коэффициент вариации, (%)*</t>
  </si>
  <si>
    <t>Среднее квадратичное отклонение</t>
  </si>
  <si>
    <t>Средняя арифметическая величина цены единицы товара</t>
  </si>
  <si>
    <t>Количество коммерческих предложении</t>
  </si>
  <si>
    <t xml:space="preserve">КП1 </t>
  </si>
  <si>
    <t>КП2</t>
  </si>
  <si>
    <t>КП3</t>
  </si>
  <si>
    <t>ИТОГО:</t>
  </si>
  <si>
    <t>Минимальная цена материалов</t>
  </si>
  <si>
    <t>шт</t>
  </si>
  <si>
    <t>Обоснование начальной (максимальной) цены договора</t>
  </si>
  <si>
    <t>НМЦД</t>
  </si>
  <si>
    <t>Метод сопоставимых рыночных цен (анализа рынка), данный метод определения НМЦД является приоритетным</t>
  </si>
  <si>
    <t>Используемый метод определения НМЦД с обоснованием</t>
  </si>
  <si>
    <t>Начальная (максимальная) цена договора установлена в размере  11 470 000,00 руб, в том числе НДС 22%.</t>
  </si>
  <si>
    <t>Руководствуясь п.13 Приказа Министерства строительства и жилищно-коммунального хозяйства РФ от 4 августа 2020г.№421/пр (приказ№421), начальная (максимальная) цена договора устанавливается по наиболее экономичному варианту (минимальной цене в размере 11 470 000, руб.</t>
  </si>
  <si>
    <t>поставка и монтаж оборудования</t>
  </si>
  <si>
    <t>Система очистки воздуха и газа производительностью не менее 1800 куб.м/час</t>
  </si>
  <si>
    <t>Система очитски воздуха и газа производительностью не менее 300 м3/час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</si>
</sst>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2" x14ac:knownFonts="1">
    <font>
      <sz val="11"/>
      <color theme="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0"/>
      <color rgb="FF000000"/>
      <name val="Arial Cyr"/>
      <charset val="204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9">
    <xf numFmtId="0" fontId="0" fillId="0" borderId="0" xfId="0"/>
    <xf numFmtId="164" fontId="0" fillId="0" borderId="0" xfId="0" applyNumberFormat="1" applyAlignment="1">
      <alignment horizontal="center"/>
    </xf>
    <xf numFmtId="4" fontId="0" fillId="0" borderId="0" xfId="0" applyNumberForma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/>
    <xf numFmtId="4" fontId="0" fillId="0" borderId="0" xfId="0" applyNumberFormat="1" applyFill="1"/>
    <xf numFmtId="0" fontId="0" fillId="0" borderId="0" xfId="0" applyFill="1"/>
    <xf numFmtId="0" fontId="5" fillId="0" borderId="0" xfId="0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6" fillId="0" borderId="7" xfId="0" applyFont="1" applyFill="1" applyBorder="1" applyAlignment="1">
      <alignment horizontal="right" vertical="center"/>
    </xf>
    <xf numFmtId="0" fontId="6" fillId="0" borderId="8" xfId="0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view="pageBreakPreview" zoomScale="90" zoomScaleNormal="90" zoomScaleSheetLayoutView="90" workbookViewId="0">
      <selection activeCell="E7" sqref="E7"/>
    </sheetView>
  </sheetViews>
  <sheetFormatPr defaultRowHeight="15" x14ac:dyDescent="0.25"/>
  <cols>
    <col min="1" max="1" width="4.7109375" customWidth="1"/>
    <col min="2" max="2" width="47.28515625" customWidth="1"/>
    <col min="3" max="3" width="8.85546875" customWidth="1"/>
    <col min="4" max="4" width="12.28515625" customWidth="1"/>
    <col min="5" max="7" width="13.7109375" style="1" customWidth="1"/>
    <col min="8" max="8" width="17.7109375" customWidth="1"/>
    <col min="9" max="9" width="18.28515625" customWidth="1"/>
    <col min="10" max="10" width="16.42578125" customWidth="1"/>
    <col min="11" max="11" width="17.28515625" customWidth="1"/>
    <col min="12" max="12" width="15.5703125" style="2" customWidth="1"/>
    <col min="13" max="13" width="0" hidden="1" customWidth="1"/>
    <col min="14" max="14" width="15.7109375" customWidth="1"/>
    <col min="15" max="15" width="55.7109375" style="2" customWidth="1"/>
  </cols>
  <sheetData>
    <row r="1" spans="1:15" s="19" customFormat="1" ht="24.75" customHeight="1" x14ac:dyDescent="0.25">
      <c r="A1" s="38" t="s">
        <v>15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18"/>
    </row>
    <row r="2" spans="1:15" s="25" customFormat="1" ht="43.9" customHeight="1" x14ac:dyDescent="0.25">
      <c r="A2" s="44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6"/>
      <c r="O2" s="24"/>
    </row>
    <row r="3" spans="1:15" ht="45.75" customHeight="1" x14ac:dyDescent="0.25">
      <c r="A3" s="50" t="s">
        <v>18</v>
      </c>
      <c r="B3" s="50"/>
      <c r="C3" s="51" t="s">
        <v>17</v>
      </c>
      <c r="D3" s="51"/>
      <c r="E3" s="51"/>
      <c r="F3" s="51"/>
      <c r="G3" s="51"/>
      <c r="H3" s="51"/>
      <c r="I3" s="51"/>
      <c r="J3" s="51"/>
      <c r="K3" s="51"/>
      <c r="L3" s="52" t="s">
        <v>16</v>
      </c>
      <c r="M3" s="5"/>
      <c r="N3" s="39" t="s">
        <v>8</v>
      </c>
    </row>
    <row r="4" spans="1:15" ht="93" customHeight="1" x14ac:dyDescent="0.25">
      <c r="A4" s="41" t="s">
        <v>0</v>
      </c>
      <c r="B4" s="41" t="s">
        <v>1</v>
      </c>
      <c r="C4" s="41" t="s">
        <v>2</v>
      </c>
      <c r="D4" s="41" t="s">
        <v>3</v>
      </c>
      <c r="E4" s="55" t="s">
        <v>4</v>
      </c>
      <c r="F4" s="55"/>
      <c r="G4" s="55"/>
      <c r="H4" s="50" t="s">
        <v>7</v>
      </c>
      <c r="I4" s="52" t="s">
        <v>6</v>
      </c>
      <c r="J4" s="50" t="s">
        <v>5</v>
      </c>
      <c r="K4" s="52" t="s">
        <v>13</v>
      </c>
      <c r="L4" s="53"/>
      <c r="M4" s="3"/>
      <c r="N4" s="40"/>
    </row>
    <row r="5" spans="1:15" ht="30.75" customHeight="1" x14ac:dyDescent="0.25">
      <c r="A5" s="42"/>
      <c r="B5" s="42"/>
      <c r="C5" s="42"/>
      <c r="D5" s="42"/>
      <c r="E5" s="29" t="s">
        <v>9</v>
      </c>
      <c r="F5" s="29" t="s">
        <v>10</v>
      </c>
      <c r="G5" s="29" t="s">
        <v>11</v>
      </c>
      <c r="H5" s="39"/>
      <c r="I5" s="56"/>
      <c r="J5" s="39"/>
      <c r="K5" s="56"/>
      <c r="L5" s="54"/>
      <c r="M5" s="3"/>
      <c r="N5" s="40"/>
    </row>
    <row r="6" spans="1:15" ht="85.5" customHeight="1" x14ac:dyDescent="0.25">
      <c r="A6" s="31">
        <v>1</v>
      </c>
      <c r="B6" s="37" t="s">
        <v>22</v>
      </c>
      <c r="C6" s="30" t="s">
        <v>14</v>
      </c>
      <c r="D6" s="30">
        <v>1</v>
      </c>
      <c r="E6" s="36">
        <v>6750000</v>
      </c>
      <c r="F6" s="36">
        <v>7150000</v>
      </c>
      <c r="G6" s="36">
        <v>7389200</v>
      </c>
      <c r="H6" s="6">
        <f t="shared" ref="H6:H7" si="0">SUM(E6:G6)/3</f>
        <v>7096400</v>
      </c>
      <c r="I6" s="6">
        <f t="shared" ref="I6" si="1">SQRT(((E6-H6)*(E6-H6)+(F6-H6)*(F6-H6)+(G6-H6)*(G6-H6))/2)</f>
        <v>322953.37124730559</v>
      </c>
      <c r="J6" s="6">
        <f t="shared" ref="J6" si="2">I6/H6*100</f>
        <v>4.550946553848509</v>
      </c>
      <c r="K6" s="6">
        <f t="shared" ref="K6:K7" si="3">MIN(E6:G6)</f>
        <v>6750000</v>
      </c>
      <c r="L6" s="32">
        <f t="shared" ref="L6:L7" si="4">K6*D6</f>
        <v>6750000</v>
      </c>
      <c r="M6" s="33"/>
      <c r="N6" s="34">
        <v>3</v>
      </c>
    </row>
    <row r="7" spans="1:15" ht="85.5" customHeight="1" x14ac:dyDescent="0.25">
      <c r="A7" s="35">
        <v>2</v>
      </c>
      <c r="B7" s="37" t="s">
        <v>23</v>
      </c>
      <c r="C7" s="30" t="s">
        <v>14</v>
      </c>
      <c r="D7" s="30">
        <v>1</v>
      </c>
      <c r="E7" s="36">
        <v>4720000</v>
      </c>
      <c r="F7" s="36">
        <v>5129500</v>
      </c>
      <c r="G7" s="36">
        <v>5329200</v>
      </c>
      <c r="H7" s="6">
        <f t="shared" si="0"/>
        <v>5059566.666666667</v>
      </c>
      <c r="I7" s="6">
        <f t="shared" ref="I7" si="5">SQRT(((E7-H7)*(E7-H7)+(F7-H7)*(F7-H7)+(G7-H7)*(G7-H7))/2)</f>
        <v>310562.65605080943</v>
      </c>
      <c r="J7" s="6">
        <f t="shared" ref="J7" si="6">I7/H7*100</f>
        <v>6.1381275613354784</v>
      </c>
      <c r="K7" s="6">
        <f t="shared" si="3"/>
        <v>4720000</v>
      </c>
      <c r="L7" s="32">
        <f t="shared" si="4"/>
        <v>4720000</v>
      </c>
      <c r="M7" s="33"/>
      <c r="N7" s="34">
        <v>3</v>
      </c>
    </row>
    <row r="8" spans="1:15" s="22" customFormat="1" ht="21" customHeight="1" x14ac:dyDescent="0.25">
      <c r="A8" s="47" t="s">
        <v>12</v>
      </c>
      <c r="B8" s="48"/>
      <c r="C8" s="48"/>
      <c r="D8" s="48"/>
      <c r="E8" s="48"/>
      <c r="F8" s="48"/>
      <c r="G8" s="48"/>
      <c r="H8" s="48"/>
      <c r="I8" s="48"/>
      <c r="J8" s="48"/>
      <c r="K8" s="49"/>
      <c r="L8" s="27">
        <f>SUM(L6:L7)</f>
        <v>11470000</v>
      </c>
      <c r="M8" s="15" t="e">
        <f>SUM(#REF!)</f>
        <v>#REF!</v>
      </c>
      <c r="N8" s="16"/>
      <c r="O8" s="21"/>
    </row>
    <row r="9" spans="1:15" ht="24.75" customHeight="1" x14ac:dyDescent="0.25">
      <c r="A9" s="20"/>
      <c r="B9" s="8" t="s">
        <v>19</v>
      </c>
      <c r="C9" s="26"/>
      <c r="D9" s="26"/>
      <c r="E9" s="26"/>
      <c r="F9" s="28"/>
      <c r="G9" s="28"/>
      <c r="H9" s="20"/>
      <c r="I9" s="9"/>
      <c r="J9" s="9"/>
      <c r="K9" s="9"/>
      <c r="L9" s="10"/>
      <c r="M9" s="9"/>
      <c r="N9" s="23"/>
    </row>
    <row r="10" spans="1:15" ht="50.45" customHeight="1" x14ac:dyDescent="0.25">
      <c r="A10" s="28"/>
      <c r="B10" s="58" t="s">
        <v>20</v>
      </c>
      <c r="C10" s="58"/>
      <c r="D10" s="58"/>
      <c r="E10" s="58"/>
      <c r="F10" s="58"/>
      <c r="G10" s="58"/>
      <c r="H10" s="58"/>
      <c r="I10" s="58"/>
      <c r="J10" s="58"/>
      <c r="K10" s="58"/>
      <c r="L10" s="10"/>
      <c r="M10" s="9"/>
      <c r="N10" s="23"/>
    </row>
    <row r="11" spans="1:15" s="25" customFormat="1" ht="15" customHeight="1" x14ac:dyDescent="0.25">
      <c r="A11" s="12"/>
      <c r="B11" s="57"/>
      <c r="C11" s="57"/>
      <c r="D11" s="57"/>
      <c r="E11" s="57"/>
      <c r="F11" s="57"/>
      <c r="G11" s="57"/>
      <c r="H11" s="57"/>
      <c r="I11" s="57"/>
      <c r="J11" s="57"/>
      <c r="K11" s="12"/>
      <c r="L11" s="12"/>
      <c r="M11" s="12"/>
      <c r="N11" s="7"/>
      <c r="O11" s="24"/>
    </row>
    <row r="12" spans="1:15" s="14" customFormat="1" ht="31.5" customHeight="1" x14ac:dyDescent="0.25">
      <c r="A12" s="3"/>
      <c r="B12" s="43"/>
      <c r="C12" s="43"/>
      <c r="D12" s="43"/>
      <c r="E12" s="43"/>
      <c r="F12" s="43"/>
      <c r="G12" s="43"/>
      <c r="H12" s="43"/>
      <c r="I12" s="43"/>
      <c r="J12" s="43"/>
      <c r="K12" s="4"/>
      <c r="L12" s="11"/>
      <c r="M12" s="4"/>
      <c r="N12" s="17"/>
      <c r="O12" s="13"/>
    </row>
    <row r="13" spans="1:15" s="14" customFormat="1" ht="27.75" customHeight="1" x14ac:dyDescent="0.25">
      <c r="A13"/>
      <c r="B13"/>
      <c r="C13"/>
      <c r="D13"/>
      <c r="E13" s="1"/>
      <c r="F13" s="1"/>
      <c r="G13" s="1"/>
      <c r="H13"/>
      <c r="I13"/>
      <c r="J13"/>
      <c r="K13"/>
      <c r="L13" s="2"/>
      <c r="M13"/>
      <c r="N13"/>
      <c r="O13" s="13"/>
    </row>
    <row r="14" spans="1:15" x14ac:dyDescent="0.25">
      <c r="O14"/>
    </row>
    <row r="15" spans="1:15" x14ac:dyDescent="0.25">
      <c r="O15"/>
    </row>
  </sheetData>
  <sortState ref="B6:D47">
    <sortCondition ref="B6"/>
  </sortState>
  <mergeCells count="19">
    <mergeCell ref="B12:J12"/>
    <mergeCell ref="A2:N2"/>
    <mergeCell ref="A8:K8"/>
    <mergeCell ref="A3:B3"/>
    <mergeCell ref="C3:K3"/>
    <mergeCell ref="L3:L5"/>
    <mergeCell ref="E4:G4"/>
    <mergeCell ref="H4:H5"/>
    <mergeCell ref="I4:I5"/>
    <mergeCell ref="J4:J5"/>
    <mergeCell ref="K4:K5"/>
    <mergeCell ref="B11:J11"/>
    <mergeCell ref="B10:K10"/>
    <mergeCell ref="A1:N1"/>
    <mergeCell ref="N3:N5"/>
    <mergeCell ref="A4:A5"/>
    <mergeCell ref="B4:B5"/>
    <mergeCell ref="C4:C5"/>
    <mergeCell ref="D4:D5"/>
  </mergeCells>
  <printOptions horizontalCentered="1"/>
  <pageMargins left="0.39370078740157483" right="0.19685039370078741" top="0.19685039370078741" bottom="0.31496062992125984" header="0.19685039370078741" footer="0.1574803149606299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3 КП </vt:lpstr>
      <vt:lpstr>'по 3 КП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2026-08-20T11:53:12Z</dcterms:modified>
</cp:coreProperties>
</file>