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955" windowHeight="7125" activeTab="1"/>
  </bookViews>
  <sheets>
    <sheet name="обосн" sheetId="8" r:id="rId1"/>
    <sheet name="Лист1" sheetId="9" r:id="rId2"/>
    <sheet name="Лист2" sheetId="10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53" i="9" l="1"/>
  <c r="M52" i="9" l="1"/>
  <c r="N52" i="9" s="1"/>
  <c r="J52" i="9"/>
  <c r="I52" i="9"/>
  <c r="M51" i="9"/>
  <c r="N51" i="9" s="1"/>
  <c r="J51" i="9"/>
  <c r="I51" i="9"/>
  <c r="M50" i="9"/>
  <c r="N50" i="9" s="1"/>
  <c r="J50" i="9"/>
  <c r="K50" i="9" s="1"/>
  <c r="I50" i="9"/>
  <c r="L49" i="9"/>
  <c r="M49" i="9" s="1"/>
  <c r="N49" i="9" s="1"/>
  <c r="J49" i="9"/>
  <c r="I49" i="9"/>
  <c r="L48" i="9"/>
  <c r="M48" i="9" s="1"/>
  <c r="N48" i="9" s="1"/>
  <c r="J48" i="9"/>
  <c r="I48" i="9"/>
  <c r="M47" i="9"/>
  <c r="N47" i="9" s="1"/>
  <c r="J47" i="9"/>
  <c r="I47" i="9"/>
  <c r="K52" i="9" l="1"/>
  <c r="K51" i="9"/>
  <c r="K48" i="9"/>
  <c r="K47" i="9"/>
  <c r="K49" i="9"/>
  <c r="J37" i="9"/>
  <c r="M43" i="9"/>
  <c r="N43" i="9" s="1"/>
  <c r="M7" i="9"/>
  <c r="N7" i="9" s="1"/>
  <c r="I7" i="9"/>
  <c r="M46" i="9" l="1"/>
  <c r="N46" i="9" s="1"/>
  <c r="J46" i="9"/>
  <c r="I46" i="9"/>
  <c r="L45" i="9"/>
  <c r="M45" i="9" s="1"/>
  <c r="N45" i="9" s="1"/>
  <c r="J45" i="9"/>
  <c r="I45" i="9"/>
  <c r="M44" i="9"/>
  <c r="N44" i="9" s="1"/>
  <c r="J44" i="9"/>
  <c r="I44" i="9"/>
  <c r="K46" i="9" l="1"/>
  <c r="K44" i="9"/>
  <c r="K45" i="9"/>
  <c r="O5" i="9"/>
  <c r="J43" i="9" l="1"/>
  <c r="I43" i="9"/>
  <c r="M41" i="9"/>
  <c r="J41" i="9"/>
  <c r="I41" i="9"/>
  <c r="M42" i="9"/>
  <c r="N42" i="9" s="1"/>
  <c r="J42" i="9"/>
  <c r="I42" i="9"/>
  <c r="M40" i="9"/>
  <c r="N40" i="9" s="1"/>
  <c r="J40" i="9"/>
  <c r="I40" i="9"/>
  <c r="M39" i="9"/>
  <c r="J39" i="9"/>
  <c r="I39" i="9"/>
  <c r="M38" i="9"/>
  <c r="N38" i="9" s="1"/>
  <c r="J38" i="9"/>
  <c r="I38" i="9"/>
  <c r="K40" i="9" l="1"/>
  <c r="K38" i="9"/>
  <c r="K39" i="9"/>
  <c r="K42" i="9"/>
  <c r="K41" i="9"/>
  <c r="K43" i="9"/>
  <c r="O32" i="9"/>
  <c r="M37" i="9" l="1"/>
  <c r="I37" i="9"/>
  <c r="M36" i="9"/>
  <c r="N36" i="9" s="1"/>
  <c r="J36" i="9"/>
  <c r="I36" i="9"/>
  <c r="M35" i="9"/>
  <c r="J35" i="9"/>
  <c r="I35" i="9"/>
  <c r="L34" i="9"/>
  <c r="M34" i="9" s="1"/>
  <c r="N34" i="9" s="1"/>
  <c r="J34" i="9"/>
  <c r="I34" i="9"/>
  <c r="L33" i="9"/>
  <c r="M33" i="9" s="1"/>
  <c r="N33" i="9" s="1"/>
  <c r="J33" i="9"/>
  <c r="I33" i="9"/>
  <c r="L32" i="9"/>
  <c r="M32" i="9" s="1"/>
  <c r="N32" i="9" s="1"/>
  <c r="J32" i="9"/>
  <c r="I32" i="9"/>
  <c r="M31" i="9"/>
  <c r="N31" i="9" s="1"/>
  <c r="J31" i="9"/>
  <c r="I31" i="9"/>
  <c r="M30" i="9"/>
  <c r="N30" i="9" s="1"/>
  <c r="J30" i="9"/>
  <c r="I30" i="9"/>
  <c r="M29" i="9"/>
  <c r="J29" i="9"/>
  <c r="I29" i="9"/>
  <c r="M28" i="9"/>
  <c r="N28" i="9" s="1"/>
  <c r="J28" i="9"/>
  <c r="I28" i="9"/>
  <c r="M27" i="9"/>
  <c r="N27" i="9" s="1"/>
  <c r="J27" i="9"/>
  <c r="I27" i="9"/>
  <c r="M26" i="9"/>
  <c r="N26" i="9" s="1"/>
  <c r="J26" i="9"/>
  <c r="I26" i="9"/>
  <c r="M25" i="9"/>
  <c r="N25" i="9" s="1"/>
  <c r="J25" i="9"/>
  <c r="I25" i="9"/>
  <c r="M24" i="9"/>
  <c r="N24" i="9" s="1"/>
  <c r="J24" i="9"/>
  <c r="I24" i="9"/>
  <c r="M23" i="9"/>
  <c r="N23" i="9" s="1"/>
  <c r="J23" i="9"/>
  <c r="I23" i="9"/>
  <c r="M22" i="9"/>
  <c r="N22" i="9" s="1"/>
  <c r="J22" i="9"/>
  <c r="I22" i="9"/>
  <c r="M21" i="9"/>
  <c r="N21" i="9" s="1"/>
  <c r="J21" i="9"/>
  <c r="I21" i="9"/>
  <c r="M20" i="9"/>
  <c r="N20" i="9" s="1"/>
  <c r="J20" i="9"/>
  <c r="I20" i="9"/>
  <c r="M19" i="9"/>
  <c r="N19" i="9" s="1"/>
  <c r="J19" i="9"/>
  <c r="I19" i="9"/>
  <c r="M18" i="9"/>
  <c r="N18" i="9" s="1"/>
  <c r="J18" i="9"/>
  <c r="I18" i="9"/>
  <c r="M17" i="9"/>
  <c r="N17" i="9" s="1"/>
  <c r="J17" i="9"/>
  <c r="I17" i="9"/>
  <c r="M16" i="9"/>
  <c r="N16" i="9" s="1"/>
  <c r="J16" i="9"/>
  <c r="I16" i="9"/>
  <c r="M15" i="9"/>
  <c r="N15" i="9" s="1"/>
  <c r="J15" i="9"/>
  <c r="I15" i="9"/>
  <c r="M14" i="9"/>
  <c r="N14" i="9" s="1"/>
  <c r="J14" i="9"/>
  <c r="I14" i="9"/>
  <c r="M13" i="9"/>
  <c r="J13" i="9"/>
  <c r="I13" i="9"/>
  <c r="M12" i="9"/>
  <c r="N12" i="9" s="1"/>
  <c r="J12" i="9"/>
  <c r="I12" i="9"/>
  <c r="M11" i="9"/>
  <c r="N11" i="9" s="1"/>
  <c r="J11" i="9"/>
  <c r="I11" i="9"/>
  <c r="M10" i="9"/>
  <c r="N10" i="9" s="1"/>
  <c r="J10" i="9"/>
  <c r="I10" i="9"/>
  <c r="L9" i="9"/>
  <c r="M9" i="9" s="1"/>
  <c r="N9" i="9" s="1"/>
  <c r="J9" i="9"/>
  <c r="I9" i="9"/>
  <c r="L8" i="9"/>
  <c r="M8" i="9" s="1"/>
  <c r="N8" i="9" s="1"/>
  <c r="J8" i="9"/>
  <c r="I8" i="9"/>
  <c r="J7" i="9"/>
  <c r="L6" i="9"/>
  <c r="M6" i="9" s="1"/>
  <c r="N6" i="9" s="1"/>
  <c r="J6" i="9"/>
  <c r="I6" i="9"/>
  <c r="L5" i="9"/>
  <c r="M5" i="9" s="1"/>
  <c r="J5" i="9"/>
  <c r="I5" i="9"/>
  <c r="J4" i="9"/>
  <c r="I4" i="9"/>
  <c r="L10" i="8"/>
  <c r="M10" i="8" s="1"/>
  <c r="N10" i="8" s="1"/>
  <c r="O10" i="8" s="1"/>
  <c r="O11" i="8" s="1"/>
  <c r="J10" i="8"/>
  <c r="I10" i="8"/>
  <c r="K16" i="9" l="1"/>
  <c r="K22" i="9"/>
  <c r="K35" i="9"/>
  <c r="K37" i="9"/>
  <c r="K36" i="9"/>
  <c r="K11" i="9"/>
  <c r="K34" i="9"/>
  <c r="K33" i="9"/>
  <c r="K32" i="9"/>
  <c r="K31" i="9"/>
  <c r="K30" i="9"/>
  <c r="K29" i="9"/>
  <c r="K28" i="9"/>
  <c r="K27" i="9"/>
  <c r="K26" i="9"/>
  <c r="K25" i="9"/>
  <c r="K24" i="9"/>
  <c r="K23" i="9"/>
  <c r="K21" i="9"/>
  <c r="K20" i="9"/>
  <c r="K19" i="9"/>
  <c r="K18" i="9"/>
  <c r="K17" i="9"/>
  <c r="K15" i="9"/>
  <c r="K14" i="9"/>
  <c r="K13" i="9"/>
  <c r="K12" i="9"/>
  <c r="K10" i="9"/>
  <c r="K9" i="9"/>
  <c r="K8" i="9"/>
  <c r="K7" i="9"/>
  <c r="K6" i="9"/>
  <c r="K5" i="9"/>
  <c r="K4" i="9"/>
  <c r="K10" i="8"/>
  <c r="I12" i="8"/>
</calcChain>
</file>

<file path=xl/sharedStrings.xml><?xml version="1.0" encoding="utf-8"?>
<sst xmlns="http://schemas.openxmlformats.org/spreadsheetml/2006/main" count="162" uniqueCount="99">
  <si>
    <t xml:space="preserve">                                                              Приложение № 2 к документации.</t>
  </si>
  <si>
    <t>№</t>
  </si>
  <si>
    <t>Ценовая информация (коммерч. предложения, сведения из реестра контрактов, иная)  (руб./ед.изм.)</t>
  </si>
  <si>
    <t>Однородность совокупности значений выявленных цен, используемых в расчете Н(М)ЦК, ЦКЕП</t>
  </si>
  <si>
    <t>Н(М)ЦК, определяемая методом сопоставимых рыночных цен (анализа рынка)*</t>
  </si>
  <si>
    <t>Количество предложений и иных источников информации</t>
  </si>
  <si>
    <t>Среднее квадратичное отклонение</t>
  </si>
  <si>
    <t>Цена за единицу изм. (руб.)</t>
  </si>
  <si>
    <t>Цена за единицу изм. с округлением до сотых долей после запятой (руб.)</t>
  </si>
  <si>
    <t>Н(М)ЦК с учетом округления цены за единицу (руб.)</t>
  </si>
  <si>
    <t>Итого:</t>
  </si>
  <si>
    <t>рублей</t>
  </si>
  <si>
    <t xml:space="preserve">* При определении Н(М)ЦК,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Программное обеспечение Официального сайта Российской Федерации в информационно-телекоммуникационной сети «Интернет» для размещения информации о размещении заказов на поставки товаров, выполнение работ, оказание услуг не позволяет проводить операции с такими значениями. Поэтому в случае необходимости Заказчиком применяется округление таких показателей согласно принятым математическим правилам.
</t>
  </si>
  <si>
    <t>Используемый метод определения НМЦК с обоснованием:</t>
  </si>
  <si>
    <t>Цена включает в себя затраты на хранение, транспортировку, погрузку-разгрузку, страхование, уплату налогов, сборов и других обязательных платежей.</t>
  </si>
  <si>
    <t>Метод сопоставимых рыночных цен (анализ рынка)</t>
  </si>
  <si>
    <t>Наименование объекта закупки</t>
  </si>
  <si>
    <t>В результате проведенного расчета Н(М)ЦК, ЦКЕП контракта составила:</t>
  </si>
  <si>
    <t>Количество</t>
  </si>
  <si>
    <t>Единица измерения по ОКЕИ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</si>
  <si>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</si>
  <si>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t xml:space="preserve">Средняя арифметическая цена за единицу     </t>
    </r>
    <r>
      <rPr>
        <i/>
        <sz val="10"/>
        <color indexed="8"/>
        <rFont val="Times New Roman"/>
        <family val="1"/>
        <charset val="204"/>
      </rPr>
      <t xml:space="preserve">&lt;ц&gt; </t>
    </r>
  </si>
  <si>
    <r>
      <t xml:space="preserve">Расчет Н(М)ЦК по формуле (v - количество (объем) закупаемого товара (работы, услуги);
n - количество значений, используемых в расчете;
i - номер источника ценовой информации;
     </t>
    </r>
    <r>
      <rPr>
        <i/>
        <sz val="10"/>
        <color indexed="8"/>
        <rFont val="Times New Roman"/>
        <family val="1"/>
        <charset val="204"/>
      </rPr>
      <t>ц</t>
    </r>
    <r>
      <rPr>
        <i/>
        <vertAlign val="subscript"/>
        <sz val="10"/>
        <color indexed="8"/>
        <rFont val="Times New Roman"/>
        <family val="1"/>
        <charset val="204"/>
      </rPr>
      <t>i</t>
    </r>
    <r>
      <rPr>
        <sz val="10"/>
        <color indexed="8"/>
        <rFont val="Times New Roman"/>
        <family val="1"/>
        <charset val="204"/>
      </rPr>
      <t>- цена единицы)</t>
    </r>
  </si>
  <si>
    <t>усл.ед</t>
  </si>
  <si>
    <t>УТВЕРЖДАЮ
Директор ГБУ "Варнавинский ПНИ"
________/В.Ю.Штанов/
М.П.</t>
  </si>
  <si>
    <t>Обоснование начальной (максимальной) цены контракта
 Услуги по проведению периодического медосмотра сотрудников для нужд ГБУ "Варнавинский ПНИ".</t>
  </si>
  <si>
    <t>Основные характеристики объекта закупки</t>
  </si>
  <si>
    <t>В соответствии с техническим заданием</t>
  </si>
  <si>
    <t>Дата подготовки НМЦК</t>
  </si>
  <si>
    <t xml:space="preserve"> Услуга по проведению периодического медосмотра.</t>
  </si>
  <si>
    <t>Наименование услуги</t>
  </si>
  <si>
    <t>чел</t>
  </si>
  <si>
    <t>Анкетирование работников</t>
  </si>
  <si>
    <t>Определения факторов риска и других патологических состояний и заболеваний, повышающих вероятность развития хронических неинфекционных заболеваний</t>
  </si>
  <si>
    <t>Расчет на основании антропометрии</t>
  </si>
  <si>
    <t>Клинический анализ мочи</t>
  </si>
  <si>
    <t>Электрокардиография в покое</t>
  </si>
  <si>
    <t>Измерение артериального давления на периферических артериях</t>
  </si>
  <si>
    <t>Определение уровня общего холестерина в крови</t>
  </si>
  <si>
    <t>Исследование уровня глюкозы в крови натощак</t>
  </si>
  <si>
    <t>Определение относительного сердечно-сосудистого риска у граждан в возрасте от 18 до 40 лет</t>
  </si>
  <si>
    <t>Определение абсолютного сердечно-сосудистого риска - у граждан в возрасте старше 40 лет</t>
  </si>
  <si>
    <t>Измерение внутриглазного давления с 40 лет</t>
  </si>
  <si>
    <t>Осмотр врача-терапевта</t>
  </si>
  <si>
    <t>Осмотр врача-невролога</t>
  </si>
  <si>
    <t>Осмотр врача-психиатра</t>
  </si>
  <si>
    <t>Осмотр врача-нарколога</t>
  </si>
  <si>
    <t>Осмотр врача акушера-гинеколога</t>
  </si>
  <si>
    <t>Бактериологическое исследование (на флору)</t>
  </si>
  <si>
    <t>Цитологическое исследование (на атипичные клетки)</t>
  </si>
  <si>
    <t>Ультразвуковое исследование органов малого таза</t>
  </si>
  <si>
    <t>Маммография обеих молочных желез в двух проекциях (женщины старше 40 лет)</t>
  </si>
  <si>
    <t>Осмотр врача-оториноларинголога</t>
  </si>
  <si>
    <t>Осмотр врача-дерматовенеролога</t>
  </si>
  <si>
    <t>Осмотр врача-стоматолога</t>
  </si>
  <si>
    <t>Исследование крови на сифилис</t>
  </si>
  <si>
    <t>Осмотр врача-хирурга</t>
  </si>
  <si>
    <t>Осмотр врача-офтальмолога</t>
  </si>
  <si>
    <t>Биомикроскопия глаза</t>
  </si>
  <si>
    <t>Тональная пороговая аудиометрия</t>
  </si>
  <si>
    <t>Исследование функции вестибулярного аппарата</t>
  </si>
  <si>
    <t>Оформление документов</t>
  </si>
  <si>
    <t xml:space="preserve">                                                                 ПРИЛОЖЕНИЕ №1  к обоснованию начальной (максимальной) цены контракта</t>
  </si>
  <si>
    <t>В результате проведенного расчета Н(М)ЦК, рассчитанная заказчиком метом сопоставимых рыночных цен (анализа рынка) составила:</t>
  </si>
  <si>
    <t>Рассчет Н(М)ЦК, ЦКЕП произвел:</t>
  </si>
  <si>
    <t>Главный бухгалтер:</t>
  </si>
  <si>
    <t>Н.Ф.Жукова</t>
  </si>
  <si>
    <t>ИТОГО</t>
  </si>
  <si>
    <t>24.07.2025 год</t>
  </si>
  <si>
    <t>Анализ крови на HBs-Ag</t>
  </si>
  <si>
    <t>Анализ крови на анти-HBc-Ig (суммарные)</t>
  </si>
  <si>
    <t>Анализ крови на анти-HCV-Ig (суммарные)</t>
  </si>
  <si>
    <t>Определение уровня щелочной фосфатазы</t>
  </si>
  <si>
    <t>Определение уровня билирубина</t>
  </si>
  <si>
    <t>Определение уровня аспартатаминотрансферазы (АСТ)</t>
  </si>
  <si>
    <t>Определение уровня аланинаминотрансферазы (АЛТ)</t>
  </si>
  <si>
    <t>Анализ крови на  ВИЧ</t>
  </si>
  <si>
    <t>Ультразвуковое исследование органов брюшной полости</t>
  </si>
  <si>
    <t>Предложение поставщика  № 1 (входящий №230 от 18.07.2025г)</t>
  </si>
  <si>
    <t>Предложение поставщика  № 2 (входящий № 231 от 18.07.2025г.)</t>
  </si>
  <si>
    <t>Предложение поставщика  № 3 (входящий № 232 от 22.07.2025г  )</t>
  </si>
  <si>
    <t>Лебеде О.А</t>
  </si>
  <si>
    <t>Дата подготовки обоснования НМЦК  24.07.2025г.</t>
  </si>
  <si>
    <t>Ведущий специалист по закупкам______________О.А.Лебедева</t>
  </si>
  <si>
    <t>Ф.И.О. исполнителя:   О.А.Лебедева № тел. 8(831)2671091</t>
  </si>
  <si>
    <t>Общий анализ крови</t>
  </si>
  <si>
    <t>Исследования на гельминтозы</t>
  </si>
  <si>
    <t xml:space="preserve"> Рефрактометрия (или скиаскопия)</t>
  </si>
  <si>
    <t>Визометрия</t>
  </si>
  <si>
    <t>Периметрия</t>
  </si>
  <si>
    <t>Тонометрия</t>
  </si>
  <si>
    <t>Исследование цветоощущения по полихроматическим таблицам</t>
  </si>
  <si>
    <t>Исследование функции вестибюлярного анализатора</t>
  </si>
  <si>
    <t>Электроэнцефалография</t>
  </si>
  <si>
    <t>Офтальмоскопия глазного дна</t>
  </si>
  <si>
    <t>Предложение поставщика  № 1 (входящий №300 от 26.06.2026г)</t>
  </si>
  <si>
    <t>Предложение поставщика  № 2 (входящий № 302 от 26.06.2026г.)</t>
  </si>
  <si>
    <t>Предложение поставщика  № 3 (входящий № 313 от 09.07.2026г  )</t>
  </si>
  <si>
    <t>27.07.2026г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</si>
</sst>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vertAlign val="subscript"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0" fontId="2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0" fontId="7" fillId="0" borderId="0" xfId="0" applyFont="1" applyFill="1" applyAlignment="1" applyProtection="1">
      <alignment vertical="center"/>
      <protection locked="0"/>
    </xf>
    <xf numFmtId="0" fontId="2" fillId="0" borderId="0" xfId="0" applyFont="1" applyAlignment="1">
      <alignment vertical="top" wrapText="1"/>
    </xf>
    <xf numFmtId="0" fontId="3" fillId="0" borderId="0" xfId="0" applyFont="1" applyBorder="1"/>
    <xf numFmtId="0" fontId="3" fillId="0" borderId="0" xfId="0" applyFont="1" applyBorder="1" applyAlignment="1" applyProtection="1">
      <alignment horizontal="center" wrapText="1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distributed" vertical="center" wrapText="1" justifyLastLine="1"/>
    </xf>
    <xf numFmtId="0" fontId="2" fillId="2" borderId="1" xfId="0" applyFont="1" applyFill="1" applyBorder="1" applyAlignment="1">
      <alignment horizontal="distributed" vertical="center" wrapText="1" justifyLastLine="1"/>
    </xf>
    <xf numFmtId="1" fontId="2" fillId="3" borderId="1" xfId="0" applyNumberFormat="1" applyFont="1" applyFill="1" applyBorder="1" applyAlignment="1">
      <alignment horizontal="distributed" vertical="center" wrapText="1" justifyLastLine="1"/>
    </xf>
    <xf numFmtId="164" fontId="2" fillId="3" borderId="1" xfId="0" applyNumberFormat="1" applyFont="1" applyFill="1" applyBorder="1" applyAlignment="1">
      <alignment horizontal="distributed" vertical="center" wrapText="1" justifyLastLine="1"/>
    </xf>
    <xf numFmtId="0" fontId="2" fillId="3" borderId="1" xfId="0" applyFont="1" applyFill="1" applyBorder="1" applyAlignment="1">
      <alignment horizontal="distributed" vertical="center" justifyLastLine="1"/>
    </xf>
    <xf numFmtId="10" fontId="2" fillId="3" borderId="1" xfId="0" applyNumberFormat="1" applyFont="1" applyFill="1" applyBorder="1" applyAlignment="1">
      <alignment horizontal="distributed" vertical="center" justifyLastLine="1"/>
    </xf>
    <xf numFmtId="2" fontId="2" fillId="3" borderId="1" xfId="0" applyNumberFormat="1" applyFont="1" applyFill="1" applyBorder="1" applyAlignment="1">
      <alignment horizontal="distributed" vertical="center" wrapText="1" justifyLastLine="1"/>
    </xf>
    <xf numFmtId="165" fontId="2" fillId="3" borderId="1" xfId="0" applyNumberFormat="1" applyFont="1" applyFill="1" applyBorder="1" applyAlignment="1">
      <alignment horizontal="distributed" vertical="center" wrapText="1" justifyLastLine="1"/>
    </xf>
    <xf numFmtId="4" fontId="2" fillId="3" borderId="1" xfId="0" applyNumberFormat="1" applyFont="1" applyFill="1" applyBorder="1" applyAlignment="1">
      <alignment horizontal="center" vertical="center" wrapText="1" justifyLastLine="1"/>
    </xf>
    <xf numFmtId="4" fontId="2" fillId="3" borderId="11" xfId="0" applyNumberFormat="1" applyFont="1" applyFill="1" applyBorder="1" applyAlignment="1">
      <alignment horizontal="center" vertical="center" wrapText="1" justifyLastLine="1"/>
    </xf>
    <xf numFmtId="0" fontId="8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distributed" vertical="center" wrapText="1" justifyLastLine="1"/>
    </xf>
    <xf numFmtId="0" fontId="14" fillId="0" borderId="0" xfId="0" applyFont="1"/>
    <xf numFmtId="0" fontId="15" fillId="0" borderId="0" xfId="0" applyFont="1"/>
    <xf numFmtId="4" fontId="0" fillId="0" borderId="0" xfId="0" applyNumberFormat="1"/>
    <xf numFmtId="2" fontId="12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8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4" fontId="2" fillId="4" borderId="11" xfId="0" applyNumberFormat="1" applyFont="1" applyFill="1" applyBorder="1" applyAlignment="1">
      <alignment horizontal="center" vertical="center" wrapText="1" justifyLastLine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textRotation="90" wrapText="1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2" fillId="3" borderId="6" xfId="0" applyFont="1" applyFill="1" applyBorder="1" applyAlignment="1">
      <alignment horizontal="center" vertical="center" wrapText="1"/>
    </xf>
    <xf numFmtId="0" fontId="15" fillId="0" borderId="0" xfId="0" applyFont="1" applyAlignment="1"/>
    <xf numFmtId="0" fontId="0" fillId="0" borderId="0" xfId="0" applyAlignment="1"/>
    <xf numFmtId="0" fontId="13" fillId="0" borderId="14" xfId="0" applyFont="1" applyBorder="1" applyAlignment="1"/>
    <xf numFmtId="0" fontId="0" fillId="0" borderId="14" xfId="0" applyBorder="1" applyAlignment="1"/>
    <xf numFmtId="0" fontId="2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2" fontId="2" fillId="3" borderId="1" xfId="0" applyNumberFormat="1" applyFont="1" applyFill="1" applyBorder="1" applyAlignment="1">
      <alignment horizontal="center" vertical="top" wrapText="1"/>
    </xf>
    <xf numFmtId="0" fontId="14" fillId="0" borderId="0" xfId="0" applyFont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8</xdr:row>
      <xdr:rowOff>952500</xdr:rowOff>
    </xdr:from>
    <xdr:to>
      <xdr:col>11</xdr:col>
      <xdr:colOff>0</xdr:colOff>
      <xdr:row>8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1314450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8</xdr:row>
      <xdr:rowOff>923925</xdr:rowOff>
    </xdr:from>
    <xdr:to>
      <xdr:col>9</xdr:col>
      <xdr:colOff>1019175</xdr:colOff>
      <xdr:row>8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2858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8</xdr:row>
      <xdr:rowOff>1600200</xdr:rowOff>
    </xdr:from>
    <xdr:to>
      <xdr:col>11</xdr:col>
      <xdr:colOff>1504950</xdr:colOff>
      <xdr:row>8</xdr:row>
      <xdr:rowOff>1962150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19621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2</xdr:row>
      <xdr:rowOff>952500</xdr:rowOff>
    </xdr:from>
    <xdr:to>
      <xdr:col>11</xdr:col>
      <xdr:colOff>0</xdr:colOff>
      <xdr:row>2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4591050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2</xdr:row>
      <xdr:rowOff>923925</xdr:rowOff>
    </xdr:from>
    <xdr:to>
      <xdr:col>9</xdr:col>
      <xdr:colOff>1019175</xdr:colOff>
      <xdr:row>2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45624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2</xdr:row>
      <xdr:rowOff>1600200</xdr:rowOff>
    </xdr:from>
    <xdr:to>
      <xdr:col>11</xdr:col>
      <xdr:colOff>1504950</xdr:colOff>
      <xdr:row>2</xdr:row>
      <xdr:rowOff>1962150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5238750"/>
          <a:ext cx="14859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topLeftCell="A11" zoomScale="89" zoomScaleNormal="89" workbookViewId="0">
      <selection activeCell="F23" sqref="F23"/>
    </sheetView>
  </sheetViews>
  <sheetFormatPr defaultRowHeight="12.75" x14ac:dyDescent="0.2"/>
  <cols>
    <col min="1" max="1" width="4.7109375" style="1" customWidth="1"/>
    <col min="2" max="2" width="27" style="1" customWidth="1"/>
    <col min="3" max="3" width="6.7109375" style="1" customWidth="1"/>
    <col min="4" max="4" width="6.85546875" style="1" customWidth="1"/>
    <col min="5" max="5" width="12.140625" style="1" customWidth="1"/>
    <col min="6" max="6" width="12.7109375" style="1" customWidth="1"/>
    <col min="7" max="7" width="12.140625" style="1" customWidth="1"/>
    <col min="8" max="8" width="7.28515625" style="1" customWidth="1"/>
    <col min="9" max="9" width="13.140625" style="1" customWidth="1"/>
    <col min="10" max="10" width="15.42578125" style="1" customWidth="1"/>
    <col min="11" max="11" width="14.28515625" style="1" customWidth="1"/>
    <col min="12" max="12" width="22.7109375" style="1" customWidth="1"/>
    <col min="13" max="13" width="13.85546875" style="1" customWidth="1"/>
    <col min="14" max="14" width="11" style="1" customWidth="1"/>
    <col min="15" max="15" width="11.28515625" style="1" customWidth="1"/>
    <col min="16" max="256" width="9.140625" style="1"/>
    <col min="257" max="257" width="4.7109375" style="1" customWidth="1"/>
    <col min="258" max="258" width="30.140625" style="1" customWidth="1"/>
    <col min="259" max="259" width="5.85546875" style="1" customWidth="1"/>
    <col min="260" max="260" width="6.85546875" style="1" customWidth="1"/>
    <col min="261" max="261" width="9.7109375" style="1" customWidth="1"/>
    <col min="262" max="263" width="9.85546875" style="1" customWidth="1"/>
    <col min="264" max="264" width="6" style="1" customWidth="1"/>
    <col min="265" max="265" width="13.140625" style="1" customWidth="1"/>
    <col min="266" max="266" width="15.42578125" style="1" customWidth="1"/>
    <col min="267" max="267" width="14.28515625" style="1" customWidth="1"/>
    <col min="268" max="268" width="22.7109375" style="1" customWidth="1"/>
    <col min="269" max="269" width="13.85546875" style="1" customWidth="1"/>
    <col min="270" max="270" width="11" style="1" customWidth="1"/>
    <col min="271" max="271" width="11.28515625" style="1" customWidth="1"/>
    <col min="272" max="512" width="9.140625" style="1"/>
    <col min="513" max="513" width="4.7109375" style="1" customWidth="1"/>
    <col min="514" max="514" width="30.140625" style="1" customWidth="1"/>
    <col min="515" max="515" width="5.85546875" style="1" customWidth="1"/>
    <col min="516" max="516" width="6.85546875" style="1" customWidth="1"/>
    <col min="517" max="517" width="9.7109375" style="1" customWidth="1"/>
    <col min="518" max="519" width="9.85546875" style="1" customWidth="1"/>
    <col min="520" max="520" width="6" style="1" customWidth="1"/>
    <col min="521" max="521" width="13.140625" style="1" customWidth="1"/>
    <col min="522" max="522" width="15.42578125" style="1" customWidth="1"/>
    <col min="523" max="523" width="14.28515625" style="1" customWidth="1"/>
    <col min="524" max="524" width="22.7109375" style="1" customWidth="1"/>
    <col min="525" max="525" width="13.85546875" style="1" customWidth="1"/>
    <col min="526" max="526" width="11" style="1" customWidth="1"/>
    <col min="527" max="527" width="11.28515625" style="1" customWidth="1"/>
    <col min="528" max="768" width="9.140625" style="1"/>
    <col min="769" max="769" width="4.7109375" style="1" customWidth="1"/>
    <col min="770" max="770" width="30.140625" style="1" customWidth="1"/>
    <col min="771" max="771" width="5.85546875" style="1" customWidth="1"/>
    <col min="772" max="772" width="6.85546875" style="1" customWidth="1"/>
    <col min="773" max="773" width="9.7109375" style="1" customWidth="1"/>
    <col min="774" max="775" width="9.85546875" style="1" customWidth="1"/>
    <col min="776" max="776" width="6" style="1" customWidth="1"/>
    <col min="777" max="777" width="13.140625" style="1" customWidth="1"/>
    <col min="778" max="778" width="15.42578125" style="1" customWidth="1"/>
    <col min="779" max="779" width="14.28515625" style="1" customWidth="1"/>
    <col min="780" max="780" width="22.7109375" style="1" customWidth="1"/>
    <col min="781" max="781" width="13.85546875" style="1" customWidth="1"/>
    <col min="782" max="782" width="11" style="1" customWidth="1"/>
    <col min="783" max="783" width="11.28515625" style="1" customWidth="1"/>
    <col min="784" max="1024" width="9.140625" style="1"/>
    <col min="1025" max="1025" width="4.7109375" style="1" customWidth="1"/>
    <col min="1026" max="1026" width="30.140625" style="1" customWidth="1"/>
    <col min="1027" max="1027" width="5.85546875" style="1" customWidth="1"/>
    <col min="1028" max="1028" width="6.85546875" style="1" customWidth="1"/>
    <col min="1029" max="1029" width="9.7109375" style="1" customWidth="1"/>
    <col min="1030" max="1031" width="9.85546875" style="1" customWidth="1"/>
    <col min="1032" max="1032" width="6" style="1" customWidth="1"/>
    <col min="1033" max="1033" width="13.140625" style="1" customWidth="1"/>
    <col min="1034" max="1034" width="15.42578125" style="1" customWidth="1"/>
    <col min="1035" max="1035" width="14.28515625" style="1" customWidth="1"/>
    <col min="1036" max="1036" width="22.7109375" style="1" customWidth="1"/>
    <col min="1037" max="1037" width="13.85546875" style="1" customWidth="1"/>
    <col min="1038" max="1038" width="11" style="1" customWidth="1"/>
    <col min="1039" max="1039" width="11.28515625" style="1" customWidth="1"/>
    <col min="1040" max="1280" width="9.140625" style="1"/>
    <col min="1281" max="1281" width="4.7109375" style="1" customWidth="1"/>
    <col min="1282" max="1282" width="30.140625" style="1" customWidth="1"/>
    <col min="1283" max="1283" width="5.85546875" style="1" customWidth="1"/>
    <col min="1284" max="1284" width="6.85546875" style="1" customWidth="1"/>
    <col min="1285" max="1285" width="9.7109375" style="1" customWidth="1"/>
    <col min="1286" max="1287" width="9.85546875" style="1" customWidth="1"/>
    <col min="1288" max="1288" width="6" style="1" customWidth="1"/>
    <col min="1289" max="1289" width="13.140625" style="1" customWidth="1"/>
    <col min="1290" max="1290" width="15.42578125" style="1" customWidth="1"/>
    <col min="1291" max="1291" width="14.28515625" style="1" customWidth="1"/>
    <col min="1292" max="1292" width="22.7109375" style="1" customWidth="1"/>
    <col min="1293" max="1293" width="13.85546875" style="1" customWidth="1"/>
    <col min="1294" max="1294" width="11" style="1" customWidth="1"/>
    <col min="1295" max="1295" width="11.28515625" style="1" customWidth="1"/>
    <col min="1296" max="1536" width="9.140625" style="1"/>
    <col min="1537" max="1537" width="4.7109375" style="1" customWidth="1"/>
    <col min="1538" max="1538" width="30.140625" style="1" customWidth="1"/>
    <col min="1539" max="1539" width="5.85546875" style="1" customWidth="1"/>
    <col min="1540" max="1540" width="6.85546875" style="1" customWidth="1"/>
    <col min="1541" max="1541" width="9.7109375" style="1" customWidth="1"/>
    <col min="1542" max="1543" width="9.85546875" style="1" customWidth="1"/>
    <col min="1544" max="1544" width="6" style="1" customWidth="1"/>
    <col min="1545" max="1545" width="13.140625" style="1" customWidth="1"/>
    <col min="1546" max="1546" width="15.42578125" style="1" customWidth="1"/>
    <col min="1547" max="1547" width="14.28515625" style="1" customWidth="1"/>
    <col min="1548" max="1548" width="22.7109375" style="1" customWidth="1"/>
    <col min="1549" max="1549" width="13.85546875" style="1" customWidth="1"/>
    <col min="1550" max="1550" width="11" style="1" customWidth="1"/>
    <col min="1551" max="1551" width="11.28515625" style="1" customWidth="1"/>
    <col min="1552" max="1792" width="9.140625" style="1"/>
    <col min="1793" max="1793" width="4.7109375" style="1" customWidth="1"/>
    <col min="1794" max="1794" width="30.140625" style="1" customWidth="1"/>
    <col min="1795" max="1795" width="5.85546875" style="1" customWidth="1"/>
    <col min="1796" max="1796" width="6.85546875" style="1" customWidth="1"/>
    <col min="1797" max="1797" width="9.7109375" style="1" customWidth="1"/>
    <col min="1798" max="1799" width="9.85546875" style="1" customWidth="1"/>
    <col min="1800" max="1800" width="6" style="1" customWidth="1"/>
    <col min="1801" max="1801" width="13.140625" style="1" customWidth="1"/>
    <col min="1802" max="1802" width="15.42578125" style="1" customWidth="1"/>
    <col min="1803" max="1803" width="14.28515625" style="1" customWidth="1"/>
    <col min="1804" max="1804" width="22.7109375" style="1" customWidth="1"/>
    <col min="1805" max="1805" width="13.85546875" style="1" customWidth="1"/>
    <col min="1806" max="1806" width="11" style="1" customWidth="1"/>
    <col min="1807" max="1807" width="11.28515625" style="1" customWidth="1"/>
    <col min="1808" max="2048" width="9.140625" style="1"/>
    <col min="2049" max="2049" width="4.7109375" style="1" customWidth="1"/>
    <col min="2050" max="2050" width="30.140625" style="1" customWidth="1"/>
    <col min="2051" max="2051" width="5.85546875" style="1" customWidth="1"/>
    <col min="2052" max="2052" width="6.85546875" style="1" customWidth="1"/>
    <col min="2053" max="2053" width="9.7109375" style="1" customWidth="1"/>
    <col min="2054" max="2055" width="9.85546875" style="1" customWidth="1"/>
    <col min="2056" max="2056" width="6" style="1" customWidth="1"/>
    <col min="2057" max="2057" width="13.140625" style="1" customWidth="1"/>
    <col min="2058" max="2058" width="15.42578125" style="1" customWidth="1"/>
    <col min="2059" max="2059" width="14.28515625" style="1" customWidth="1"/>
    <col min="2060" max="2060" width="22.7109375" style="1" customWidth="1"/>
    <col min="2061" max="2061" width="13.85546875" style="1" customWidth="1"/>
    <col min="2062" max="2062" width="11" style="1" customWidth="1"/>
    <col min="2063" max="2063" width="11.28515625" style="1" customWidth="1"/>
    <col min="2064" max="2304" width="9.140625" style="1"/>
    <col min="2305" max="2305" width="4.7109375" style="1" customWidth="1"/>
    <col min="2306" max="2306" width="30.140625" style="1" customWidth="1"/>
    <col min="2307" max="2307" width="5.85546875" style="1" customWidth="1"/>
    <col min="2308" max="2308" width="6.85546875" style="1" customWidth="1"/>
    <col min="2309" max="2309" width="9.7109375" style="1" customWidth="1"/>
    <col min="2310" max="2311" width="9.85546875" style="1" customWidth="1"/>
    <col min="2312" max="2312" width="6" style="1" customWidth="1"/>
    <col min="2313" max="2313" width="13.140625" style="1" customWidth="1"/>
    <col min="2314" max="2314" width="15.42578125" style="1" customWidth="1"/>
    <col min="2315" max="2315" width="14.28515625" style="1" customWidth="1"/>
    <col min="2316" max="2316" width="22.7109375" style="1" customWidth="1"/>
    <col min="2317" max="2317" width="13.85546875" style="1" customWidth="1"/>
    <col min="2318" max="2318" width="11" style="1" customWidth="1"/>
    <col min="2319" max="2319" width="11.28515625" style="1" customWidth="1"/>
    <col min="2320" max="2560" width="9.140625" style="1"/>
    <col min="2561" max="2561" width="4.7109375" style="1" customWidth="1"/>
    <col min="2562" max="2562" width="30.140625" style="1" customWidth="1"/>
    <col min="2563" max="2563" width="5.85546875" style="1" customWidth="1"/>
    <col min="2564" max="2564" width="6.85546875" style="1" customWidth="1"/>
    <col min="2565" max="2565" width="9.7109375" style="1" customWidth="1"/>
    <col min="2566" max="2567" width="9.85546875" style="1" customWidth="1"/>
    <col min="2568" max="2568" width="6" style="1" customWidth="1"/>
    <col min="2569" max="2569" width="13.140625" style="1" customWidth="1"/>
    <col min="2570" max="2570" width="15.42578125" style="1" customWidth="1"/>
    <col min="2571" max="2571" width="14.28515625" style="1" customWidth="1"/>
    <col min="2572" max="2572" width="22.7109375" style="1" customWidth="1"/>
    <col min="2573" max="2573" width="13.85546875" style="1" customWidth="1"/>
    <col min="2574" max="2574" width="11" style="1" customWidth="1"/>
    <col min="2575" max="2575" width="11.28515625" style="1" customWidth="1"/>
    <col min="2576" max="2816" width="9.140625" style="1"/>
    <col min="2817" max="2817" width="4.7109375" style="1" customWidth="1"/>
    <col min="2818" max="2818" width="30.140625" style="1" customWidth="1"/>
    <col min="2819" max="2819" width="5.85546875" style="1" customWidth="1"/>
    <col min="2820" max="2820" width="6.85546875" style="1" customWidth="1"/>
    <col min="2821" max="2821" width="9.7109375" style="1" customWidth="1"/>
    <col min="2822" max="2823" width="9.85546875" style="1" customWidth="1"/>
    <col min="2824" max="2824" width="6" style="1" customWidth="1"/>
    <col min="2825" max="2825" width="13.140625" style="1" customWidth="1"/>
    <col min="2826" max="2826" width="15.42578125" style="1" customWidth="1"/>
    <col min="2827" max="2827" width="14.28515625" style="1" customWidth="1"/>
    <col min="2828" max="2828" width="22.7109375" style="1" customWidth="1"/>
    <col min="2829" max="2829" width="13.85546875" style="1" customWidth="1"/>
    <col min="2830" max="2830" width="11" style="1" customWidth="1"/>
    <col min="2831" max="2831" width="11.28515625" style="1" customWidth="1"/>
    <col min="2832" max="3072" width="9.140625" style="1"/>
    <col min="3073" max="3073" width="4.7109375" style="1" customWidth="1"/>
    <col min="3074" max="3074" width="30.140625" style="1" customWidth="1"/>
    <col min="3075" max="3075" width="5.85546875" style="1" customWidth="1"/>
    <col min="3076" max="3076" width="6.85546875" style="1" customWidth="1"/>
    <col min="3077" max="3077" width="9.7109375" style="1" customWidth="1"/>
    <col min="3078" max="3079" width="9.85546875" style="1" customWidth="1"/>
    <col min="3080" max="3080" width="6" style="1" customWidth="1"/>
    <col min="3081" max="3081" width="13.140625" style="1" customWidth="1"/>
    <col min="3082" max="3082" width="15.42578125" style="1" customWidth="1"/>
    <col min="3083" max="3083" width="14.28515625" style="1" customWidth="1"/>
    <col min="3084" max="3084" width="22.7109375" style="1" customWidth="1"/>
    <col min="3085" max="3085" width="13.85546875" style="1" customWidth="1"/>
    <col min="3086" max="3086" width="11" style="1" customWidth="1"/>
    <col min="3087" max="3087" width="11.28515625" style="1" customWidth="1"/>
    <col min="3088" max="3328" width="9.140625" style="1"/>
    <col min="3329" max="3329" width="4.7109375" style="1" customWidth="1"/>
    <col min="3330" max="3330" width="30.140625" style="1" customWidth="1"/>
    <col min="3331" max="3331" width="5.85546875" style="1" customWidth="1"/>
    <col min="3332" max="3332" width="6.85546875" style="1" customWidth="1"/>
    <col min="3333" max="3333" width="9.7109375" style="1" customWidth="1"/>
    <col min="3334" max="3335" width="9.85546875" style="1" customWidth="1"/>
    <col min="3336" max="3336" width="6" style="1" customWidth="1"/>
    <col min="3337" max="3337" width="13.140625" style="1" customWidth="1"/>
    <col min="3338" max="3338" width="15.42578125" style="1" customWidth="1"/>
    <col min="3339" max="3339" width="14.28515625" style="1" customWidth="1"/>
    <col min="3340" max="3340" width="22.7109375" style="1" customWidth="1"/>
    <col min="3341" max="3341" width="13.85546875" style="1" customWidth="1"/>
    <col min="3342" max="3342" width="11" style="1" customWidth="1"/>
    <col min="3343" max="3343" width="11.28515625" style="1" customWidth="1"/>
    <col min="3344" max="3584" width="9.140625" style="1"/>
    <col min="3585" max="3585" width="4.7109375" style="1" customWidth="1"/>
    <col min="3586" max="3586" width="30.140625" style="1" customWidth="1"/>
    <col min="3587" max="3587" width="5.85546875" style="1" customWidth="1"/>
    <col min="3588" max="3588" width="6.85546875" style="1" customWidth="1"/>
    <col min="3589" max="3589" width="9.7109375" style="1" customWidth="1"/>
    <col min="3590" max="3591" width="9.85546875" style="1" customWidth="1"/>
    <col min="3592" max="3592" width="6" style="1" customWidth="1"/>
    <col min="3593" max="3593" width="13.140625" style="1" customWidth="1"/>
    <col min="3594" max="3594" width="15.42578125" style="1" customWidth="1"/>
    <col min="3595" max="3595" width="14.28515625" style="1" customWidth="1"/>
    <col min="3596" max="3596" width="22.7109375" style="1" customWidth="1"/>
    <col min="3597" max="3597" width="13.85546875" style="1" customWidth="1"/>
    <col min="3598" max="3598" width="11" style="1" customWidth="1"/>
    <col min="3599" max="3599" width="11.28515625" style="1" customWidth="1"/>
    <col min="3600" max="3840" width="9.140625" style="1"/>
    <col min="3841" max="3841" width="4.7109375" style="1" customWidth="1"/>
    <col min="3842" max="3842" width="30.140625" style="1" customWidth="1"/>
    <col min="3843" max="3843" width="5.85546875" style="1" customWidth="1"/>
    <col min="3844" max="3844" width="6.85546875" style="1" customWidth="1"/>
    <col min="3845" max="3845" width="9.7109375" style="1" customWidth="1"/>
    <col min="3846" max="3847" width="9.85546875" style="1" customWidth="1"/>
    <col min="3848" max="3848" width="6" style="1" customWidth="1"/>
    <col min="3849" max="3849" width="13.140625" style="1" customWidth="1"/>
    <col min="3850" max="3850" width="15.42578125" style="1" customWidth="1"/>
    <col min="3851" max="3851" width="14.28515625" style="1" customWidth="1"/>
    <col min="3852" max="3852" width="22.7109375" style="1" customWidth="1"/>
    <col min="3853" max="3853" width="13.85546875" style="1" customWidth="1"/>
    <col min="3854" max="3854" width="11" style="1" customWidth="1"/>
    <col min="3855" max="3855" width="11.28515625" style="1" customWidth="1"/>
    <col min="3856" max="4096" width="9.140625" style="1"/>
    <col min="4097" max="4097" width="4.7109375" style="1" customWidth="1"/>
    <col min="4098" max="4098" width="30.140625" style="1" customWidth="1"/>
    <col min="4099" max="4099" width="5.85546875" style="1" customWidth="1"/>
    <col min="4100" max="4100" width="6.85546875" style="1" customWidth="1"/>
    <col min="4101" max="4101" width="9.7109375" style="1" customWidth="1"/>
    <col min="4102" max="4103" width="9.85546875" style="1" customWidth="1"/>
    <col min="4104" max="4104" width="6" style="1" customWidth="1"/>
    <col min="4105" max="4105" width="13.140625" style="1" customWidth="1"/>
    <col min="4106" max="4106" width="15.42578125" style="1" customWidth="1"/>
    <col min="4107" max="4107" width="14.28515625" style="1" customWidth="1"/>
    <col min="4108" max="4108" width="22.7109375" style="1" customWidth="1"/>
    <col min="4109" max="4109" width="13.85546875" style="1" customWidth="1"/>
    <col min="4110" max="4110" width="11" style="1" customWidth="1"/>
    <col min="4111" max="4111" width="11.28515625" style="1" customWidth="1"/>
    <col min="4112" max="4352" width="9.140625" style="1"/>
    <col min="4353" max="4353" width="4.7109375" style="1" customWidth="1"/>
    <col min="4354" max="4354" width="30.140625" style="1" customWidth="1"/>
    <col min="4355" max="4355" width="5.85546875" style="1" customWidth="1"/>
    <col min="4356" max="4356" width="6.85546875" style="1" customWidth="1"/>
    <col min="4357" max="4357" width="9.7109375" style="1" customWidth="1"/>
    <col min="4358" max="4359" width="9.85546875" style="1" customWidth="1"/>
    <col min="4360" max="4360" width="6" style="1" customWidth="1"/>
    <col min="4361" max="4361" width="13.140625" style="1" customWidth="1"/>
    <col min="4362" max="4362" width="15.42578125" style="1" customWidth="1"/>
    <col min="4363" max="4363" width="14.28515625" style="1" customWidth="1"/>
    <col min="4364" max="4364" width="22.7109375" style="1" customWidth="1"/>
    <col min="4365" max="4365" width="13.85546875" style="1" customWidth="1"/>
    <col min="4366" max="4366" width="11" style="1" customWidth="1"/>
    <col min="4367" max="4367" width="11.28515625" style="1" customWidth="1"/>
    <col min="4368" max="4608" width="9.140625" style="1"/>
    <col min="4609" max="4609" width="4.7109375" style="1" customWidth="1"/>
    <col min="4610" max="4610" width="30.140625" style="1" customWidth="1"/>
    <col min="4611" max="4611" width="5.85546875" style="1" customWidth="1"/>
    <col min="4612" max="4612" width="6.85546875" style="1" customWidth="1"/>
    <col min="4613" max="4613" width="9.7109375" style="1" customWidth="1"/>
    <col min="4614" max="4615" width="9.85546875" style="1" customWidth="1"/>
    <col min="4616" max="4616" width="6" style="1" customWidth="1"/>
    <col min="4617" max="4617" width="13.140625" style="1" customWidth="1"/>
    <col min="4618" max="4618" width="15.42578125" style="1" customWidth="1"/>
    <col min="4619" max="4619" width="14.28515625" style="1" customWidth="1"/>
    <col min="4620" max="4620" width="22.7109375" style="1" customWidth="1"/>
    <col min="4621" max="4621" width="13.85546875" style="1" customWidth="1"/>
    <col min="4622" max="4622" width="11" style="1" customWidth="1"/>
    <col min="4623" max="4623" width="11.28515625" style="1" customWidth="1"/>
    <col min="4624" max="4864" width="9.140625" style="1"/>
    <col min="4865" max="4865" width="4.7109375" style="1" customWidth="1"/>
    <col min="4866" max="4866" width="30.140625" style="1" customWidth="1"/>
    <col min="4867" max="4867" width="5.85546875" style="1" customWidth="1"/>
    <col min="4868" max="4868" width="6.85546875" style="1" customWidth="1"/>
    <col min="4869" max="4869" width="9.7109375" style="1" customWidth="1"/>
    <col min="4870" max="4871" width="9.85546875" style="1" customWidth="1"/>
    <col min="4872" max="4872" width="6" style="1" customWidth="1"/>
    <col min="4873" max="4873" width="13.140625" style="1" customWidth="1"/>
    <col min="4874" max="4874" width="15.42578125" style="1" customWidth="1"/>
    <col min="4875" max="4875" width="14.28515625" style="1" customWidth="1"/>
    <col min="4876" max="4876" width="22.7109375" style="1" customWidth="1"/>
    <col min="4877" max="4877" width="13.85546875" style="1" customWidth="1"/>
    <col min="4878" max="4878" width="11" style="1" customWidth="1"/>
    <col min="4879" max="4879" width="11.28515625" style="1" customWidth="1"/>
    <col min="4880" max="5120" width="9.140625" style="1"/>
    <col min="5121" max="5121" width="4.7109375" style="1" customWidth="1"/>
    <col min="5122" max="5122" width="30.140625" style="1" customWidth="1"/>
    <col min="5123" max="5123" width="5.85546875" style="1" customWidth="1"/>
    <col min="5124" max="5124" width="6.85546875" style="1" customWidth="1"/>
    <col min="5125" max="5125" width="9.7109375" style="1" customWidth="1"/>
    <col min="5126" max="5127" width="9.85546875" style="1" customWidth="1"/>
    <col min="5128" max="5128" width="6" style="1" customWidth="1"/>
    <col min="5129" max="5129" width="13.140625" style="1" customWidth="1"/>
    <col min="5130" max="5130" width="15.42578125" style="1" customWidth="1"/>
    <col min="5131" max="5131" width="14.28515625" style="1" customWidth="1"/>
    <col min="5132" max="5132" width="22.7109375" style="1" customWidth="1"/>
    <col min="5133" max="5133" width="13.85546875" style="1" customWidth="1"/>
    <col min="5134" max="5134" width="11" style="1" customWidth="1"/>
    <col min="5135" max="5135" width="11.28515625" style="1" customWidth="1"/>
    <col min="5136" max="5376" width="9.140625" style="1"/>
    <col min="5377" max="5377" width="4.7109375" style="1" customWidth="1"/>
    <col min="5378" max="5378" width="30.140625" style="1" customWidth="1"/>
    <col min="5379" max="5379" width="5.85546875" style="1" customWidth="1"/>
    <col min="5380" max="5380" width="6.85546875" style="1" customWidth="1"/>
    <col min="5381" max="5381" width="9.7109375" style="1" customWidth="1"/>
    <col min="5382" max="5383" width="9.85546875" style="1" customWidth="1"/>
    <col min="5384" max="5384" width="6" style="1" customWidth="1"/>
    <col min="5385" max="5385" width="13.140625" style="1" customWidth="1"/>
    <col min="5386" max="5386" width="15.42578125" style="1" customWidth="1"/>
    <col min="5387" max="5387" width="14.28515625" style="1" customWidth="1"/>
    <col min="5388" max="5388" width="22.7109375" style="1" customWidth="1"/>
    <col min="5389" max="5389" width="13.85546875" style="1" customWidth="1"/>
    <col min="5390" max="5390" width="11" style="1" customWidth="1"/>
    <col min="5391" max="5391" width="11.28515625" style="1" customWidth="1"/>
    <col min="5392" max="5632" width="9.140625" style="1"/>
    <col min="5633" max="5633" width="4.7109375" style="1" customWidth="1"/>
    <col min="5634" max="5634" width="30.140625" style="1" customWidth="1"/>
    <col min="5635" max="5635" width="5.85546875" style="1" customWidth="1"/>
    <col min="5636" max="5636" width="6.85546875" style="1" customWidth="1"/>
    <col min="5637" max="5637" width="9.7109375" style="1" customWidth="1"/>
    <col min="5638" max="5639" width="9.85546875" style="1" customWidth="1"/>
    <col min="5640" max="5640" width="6" style="1" customWidth="1"/>
    <col min="5641" max="5641" width="13.140625" style="1" customWidth="1"/>
    <col min="5642" max="5642" width="15.42578125" style="1" customWidth="1"/>
    <col min="5643" max="5643" width="14.28515625" style="1" customWidth="1"/>
    <col min="5644" max="5644" width="22.7109375" style="1" customWidth="1"/>
    <col min="5645" max="5645" width="13.85546875" style="1" customWidth="1"/>
    <col min="5646" max="5646" width="11" style="1" customWidth="1"/>
    <col min="5647" max="5647" width="11.28515625" style="1" customWidth="1"/>
    <col min="5648" max="5888" width="9.140625" style="1"/>
    <col min="5889" max="5889" width="4.7109375" style="1" customWidth="1"/>
    <col min="5890" max="5890" width="30.140625" style="1" customWidth="1"/>
    <col min="5891" max="5891" width="5.85546875" style="1" customWidth="1"/>
    <col min="5892" max="5892" width="6.85546875" style="1" customWidth="1"/>
    <col min="5893" max="5893" width="9.7109375" style="1" customWidth="1"/>
    <col min="5894" max="5895" width="9.85546875" style="1" customWidth="1"/>
    <col min="5896" max="5896" width="6" style="1" customWidth="1"/>
    <col min="5897" max="5897" width="13.140625" style="1" customWidth="1"/>
    <col min="5898" max="5898" width="15.42578125" style="1" customWidth="1"/>
    <col min="5899" max="5899" width="14.28515625" style="1" customWidth="1"/>
    <col min="5900" max="5900" width="22.7109375" style="1" customWidth="1"/>
    <col min="5901" max="5901" width="13.85546875" style="1" customWidth="1"/>
    <col min="5902" max="5902" width="11" style="1" customWidth="1"/>
    <col min="5903" max="5903" width="11.28515625" style="1" customWidth="1"/>
    <col min="5904" max="6144" width="9.140625" style="1"/>
    <col min="6145" max="6145" width="4.7109375" style="1" customWidth="1"/>
    <col min="6146" max="6146" width="30.140625" style="1" customWidth="1"/>
    <col min="6147" max="6147" width="5.85546875" style="1" customWidth="1"/>
    <col min="6148" max="6148" width="6.85546875" style="1" customWidth="1"/>
    <col min="6149" max="6149" width="9.7109375" style="1" customWidth="1"/>
    <col min="6150" max="6151" width="9.85546875" style="1" customWidth="1"/>
    <col min="6152" max="6152" width="6" style="1" customWidth="1"/>
    <col min="6153" max="6153" width="13.140625" style="1" customWidth="1"/>
    <col min="6154" max="6154" width="15.42578125" style="1" customWidth="1"/>
    <col min="6155" max="6155" width="14.28515625" style="1" customWidth="1"/>
    <col min="6156" max="6156" width="22.7109375" style="1" customWidth="1"/>
    <col min="6157" max="6157" width="13.85546875" style="1" customWidth="1"/>
    <col min="6158" max="6158" width="11" style="1" customWidth="1"/>
    <col min="6159" max="6159" width="11.28515625" style="1" customWidth="1"/>
    <col min="6160" max="6400" width="9.140625" style="1"/>
    <col min="6401" max="6401" width="4.7109375" style="1" customWidth="1"/>
    <col min="6402" max="6402" width="30.140625" style="1" customWidth="1"/>
    <col min="6403" max="6403" width="5.85546875" style="1" customWidth="1"/>
    <col min="6404" max="6404" width="6.85546875" style="1" customWidth="1"/>
    <col min="6405" max="6405" width="9.7109375" style="1" customWidth="1"/>
    <col min="6406" max="6407" width="9.85546875" style="1" customWidth="1"/>
    <col min="6408" max="6408" width="6" style="1" customWidth="1"/>
    <col min="6409" max="6409" width="13.140625" style="1" customWidth="1"/>
    <col min="6410" max="6410" width="15.42578125" style="1" customWidth="1"/>
    <col min="6411" max="6411" width="14.28515625" style="1" customWidth="1"/>
    <col min="6412" max="6412" width="22.7109375" style="1" customWidth="1"/>
    <col min="6413" max="6413" width="13.85546875" style="1" customWidth="1"/>
    <col min="6414" max="6414" width="11" style="1" customWidth="1"/>
    <col min="6415" max="6415" width="11.28515625" style="1" customWidth="1"/>
    <col min="6416" max="6656" width="9.140625" style="1"/>
    <col min="6657" max="6657" width="4.7109375" style="1" customWidth="1"/>
    <col min="6658" max="6658" width="30.140625" style="1" customWidth="1"/>
    <col min="6659" max="6659" width="5.85546875" style="1" customWidth="1"/>
    <col min="6660" max="6660" width="6.85546875" style="1" customWidth="1"/>
    <col min="6661" max="6661" width="9.7109375" style="1" customWidth="1"/>
    <col min="6662" max="6663" width="9.85546875" style="1" customWidth="1"/>
    <col min="6664" max="6664" width="6" style="1" customWidth="1"/>
    <col min="6665" max="6665" width="13.140625" style="1" customWidth="1"/>
    <col min="6666" max="6666" width="15.42578125" style="1" customWidth="1"/>
    <col min="6667" max="6667" width="14.28515625" style="1" customWidth="1"/>
    <col min="6668" max="6668" width="22.7109375" style="1" customWidth="1"/>
    <col min="6669" max="6669" width="13.85546875" style="1" customWidth="1"/>
    <col min="6670" max="6670" width="11" style="1" customWidth="1"/>
    <col min="6671" max="6671" width="11.28515625" style="1" customWidth="1"/>
    <col min="6672" max="6912" width="9.140625" style="1"/>
    <col min="6913" max="6913" width="4.7109375" style="1" customWidth="1"/>
    <col min="6914" max="6914" width="30.140625" style="1" customWidth="1"/>
    <col min="6915" max="6915" width="5.85546875" style="1" customWidth="1"/>
    <col min="6916" max="6916" width="6.85546875" style="1" customWidth="1"/>
    <col min="6917" max="6917" width="9.7109375" style="1" customWidth="1"/>
    <col min="6918" max="6919" width="9.85546875" style="1" customWidth="1"/>
    <col min="6920" max="6920" width="6" style="1" customWidth="1"/>
    <col min="6921" max="6921" width="13.140625" style="1" customWidth="1"/>
    <col min="6922" max="6922" width="15.42578125" style="1" customWidth="1"/>
    <col min="6923" max="6923" width="14.28515625" style="1" customWidth="1"/>
    <col min="6924" max="6924" width="22.7109375" style="1" customWidth="1"/>
    <col min="6925" max="6925" width="13.85546875" style="1" customWidth="1"/>
    <col min="6926" max="6926" width="11" style="1" customWidth="1"/>
    <col min="6927" max="6927" width="11.28515625" style="1" customWidth="1"/>
    <col min="6928" max="7168" width="9.140625" style="1"/>
    <col min="7169" max="7169" width="4.7109375" style="1" customWidth="1"/>
    <col min="7170" max="7170" width="30.140625" style="1" customWidth="1"/>
    <col min="7171" max="7171" width="5.85546875" style="1" customWidth="1"/>
    <col min="7172" max="7172" width="6.85546875" style="1" customWidth="1"/>
    <col min="7173" max="7173" width="9.7109375" style="1" customWidth="1"/>
    <col min="7174" max="7175" width="9.85546875" style="1" customWidth="1"/>
    <col min="7176" max="7176" width="6" style="1" customWidth="1"/>
    <col min="7177" max="7177" width="13.140625" style="1" customWidth="1"/>
    <col min="7178" max="7178" width="15.42578125" style="1" customWidth="1"/>
    <col min="7179" max="7179" width="14.28515625" style="1" customWidth="1"/>
    <col min="7180" max="7180" width="22.7109375" style="1" customWidth="1"/>
    <col min="7181" max="7181" width="13.85546875" style="1" customWidth="1"/>
    <col min="7182" max="7182" width="11" style="1" customWidth="1"/>
    <col min="7183" max="7183" width="11.28515625" style="1" customWidth="1"/>
    <col min="7184" max="7424" width="9.140625" style="1"/>
    <col min="7425" max="7425" width="4.7109375" style="1" customWidth="1"/>
    <col min="7426" max="7426" width="30.140625" style="1" customWidth="1"/>
    <col min="7427" max="7427" width="5.85546875" style="1" customWidth="1"/>
    <col min="7428" max="7428" width="6.85546875" style="1" customWidth="1"/>
    <col min="7429" max="7429" width="9.7109375" style="1" customWidth="1"/>
    <col min="7430" max="7431" width="9.85546875" style="1" customWidth="1"/>
    <col min="7432" max="7432" width="6" style="1" customWidth="1"/>
    <col min="7433" max="7433" width="13.140625" style="1" customWidth="1"/>
    <col min="7434" max="7434" width="15.42578125" style="1" customWidth="1"/>
    <col min="7435" max="7435" width="14.28515625" style="1" customWidth="1"/>
    <col min="7436" max="7436" width="22.7109375" style="1" customWidth="1"/>
    <col min="7437" max="7437" width="13.85546875" style="1" customWidth="1"/>
    <col min="7438" max="7438" width="11" style="1" customWidth="1"/>
    <col min="7439" max="7439" width="11.28515625" style="1" customWidth="1"/>
    <col min="7440" max="7680" width="9.140625" style="1"/>
    <col min="7681" max="7681" width="4.7109375" style="1" customWidth="1"/>
    <col min="7682" max="7682" width="30.140625" style="1" customWidth="1"/>
    <col min="7683" max="7683" width="5.85546875" style="1" customWidth="1"/>
    <col min="7684" max="7684" width="6.85546875" style="1" customWidth="1"/>
    <col min="7685" max="7685" width="9.7109375" style="1" customWidth="1"/>
    <col min="7686" max="7687" width="9.85546875" style="1" customWidth="1"/>
    <col min="7688" max="7688" width="6" style="1" customWidth="1"/>
    <col min="7689" max="7689" width="13.140625" style="1" customWidth="1"/>
    <col min="7690" max="7690" width="15.42578125" style="1" customWidth="1"/>
    <col min="7691" max="7691" width="14.28515625" style="1" customWidth="1"/>
    <col min="7692" max="7692" width="22.7109375" style="1" customWidth="1"/>
    <col min="7693" max="7693" width="13.85546875" style="1" customWidth="1"/>
    <col min="7694" max="7694" width="11" style="1" customWidth="1"/>
    <col min="7695" max="7695" width="11.28515625" style="1" customWidth="1"/>
    <col min="7696" max="7936" width="9.140625" style="1"/>
    <col min="7937" max="7937" width="4.7109375" style="1" customWidth="1"/>
    <col min="7938" max="7938" width="30.140625" style="1" customWidth="1"/>
    <col min="7939" max="7939" width="5.85546875" style="1" customWidth="1"/>
    <col min="7940" max="7940" width="6.85546875" style="1" customWidth="1"/>
    <col min="7941" max="7941" width="9.7109375" style="1" customWidth="1"/>
    <col min="7942" max="7943" width="9.85546875" style="1" customWidth="1"/>
    <col min="7944" max="7944" width="6" style="1" customWidth="1"/>
    <col min="7945" max="7945" width="13.140625" style="1" customWidth="1"/>
    <col min="7946" max="7946" width="15.42578125" style="1" customWidth="1"/>
    <col min="7947" max="7947" width="14.28515625" style="1" customWidth="1"/>
    <col min="7948" max="7948" width="22.7109375" style="1" customWidth="1"/>
    <col min="7949" max="7949" width="13.85546875" style="1" customWidth="1"/>
    <col min="7950" max="7950" width="11" style="1" customWidth="1"/>
    <col min="7951" max="7951" width="11.28515625" style="1" customWidth="1"/>
    <col min="7952" max="8192" width="9.140625" style="1"/>
    <col min="8193" max="8193" width="4.7109375" style="1" customWidth="1"/>
    <col min="8194" max="8194" width="30.140625" style="1" customWidth="1"/>
    <col min="8195" max="8195" width="5.85546875" style="1" customWidth="1"/>
    <col min="8196" max="8196" width="6.85546875" style="1" customWidth="1"/>
    <col min="8197" max="8197" width="9.7109375" style="1" customWidth="1"/>
    <col min="8198" max="8199" width="9.85546875" style="1" customWidth="1"/>
    <col min="8200" max="8200" width="6" style="1" customWidth="1"/>
    <col min="8201" max="8201" width="13.140625" style="1" customWidth="1"/>
    <col min="8202" max="8202" width="15.42578125" style="1" customWidth="1"/>
    <col min="8203" max="8203" width="14.28515625" style="1" customWidth="1"/>
    <col min="8204" max="8204" width="22.7109375" style="1" customWidth="1"/>
    <col min="8205" max="8205" width="13.85546875" style="1" customWidth="1"/>
    <col min="8206" max="8206" width="11" style="1" customWidth="1"/>
    <col min="8207" max="8207" width="11.28515625" style="1" customWidth="1"/>
    <col min="8208" max="8448" width="9.140625" style="1"/>
    <col min="8449" max="8449" width="4.7109375" style="1" customWidth="1"/>
    <col min="8450" max="8450" width="30.140625" style="1" customWidth="1"/>
    <col min="8451" max="8451" width="5.85546875" style="1" customWidth="1"/>
    <col min="8452" max="8452" width="6.85546875" style="1" customWidth="1"/>
    <col min="8453" max="8453" width="9.7109375" style="1" customWidth="1"/>
    <col min="8454" max="8455" width="9.85546875" style="1" customWidth="1"/>
    <col min="8456" max="8456" width="6" style="1" customWidth="1"/>
    <col min="8457" max="8457" width="13.140625" style="1" customWidth="1"/>
    <col min="8458" max="8458" width="15.42578125" style="1" customWidth="1"/>
    <col min="8459" max="8459" width="14.28515625" style="1" customWidth="1"/>
    <col min="8460" max="8460" width="22.7109375" style="1" customWidth="1"/>
    <col min="8461" max="8461" width="13.85546875" style="1" customWidth="1"/>
    <col min="8462" max="8462" width="11" style="1" customWidth="1"/>
    <col min="8463" max="8463" width="11.28515625" style="1" customWidth="1"/>
    <col min="8464" max="8704" width="9.140625" style="1"/>
    <col min="8705" max="8705" width="4.7109375" style="1" customWidth="1"/>
    <col min="8706" max="8706" width="30.140625" style="1" customWidth="1"/>
    <col min="8707" max="8707" width="5.85546875" style="1" customWidth="1"/>
    <col min="8708" max="8708" width="6.85546875" style="1" customWidth="1"/>
    <col min="8709" max="8709" width="9.7109375" style="1" customWidth="1"/>
    <col min="8710" max="8711" width="9.85546875" style="1" customWidth="1"/>
    <col min="8712" max="8712" width="6" style="1" customWidth="1"/>
    <col min="8713" max="8713" width="13.140625" style="1" customWidth="1"/>
    <col min="8714" max="8714" width="15.42578125" style="1" customWidth="1"/>
    <col min="8715" max="8715" width="14.28515625" style="1" customWidth="1"/>
    <col min="8716" max="8716" width="22.7109375" style="1" customWidth="1"/>
    <col min="8717" max="8717" width="13.85546875" style="1" customWidth="1"/>
    <col min="8718" max="8718" width="11" style="1" customWidth="1"/>
    <col min="8719" max="8719" width="11.28515625" style="1" customWidth="1"/>
    <col min="8720" max="8960" width="9.140625" style="1"/>
    <col min="8961" max="8961" width="4.7109375" style="1" customWidth="1"/>
    <col min="8962" max="8962" width="30.140625" style="1" customWidth="1"/>
    <col min="8963" max="8963" width="5.85546875" style="1" customWidth="1"/>
    <col min="8964" max="8964" width="6.85546875" style="1" customWidth="1"/>
    <col min="8965" max="8965" width="9.7109375" style="1" customWidth="1"/>
    <col min="8966" max="8967" width="9.85546875" style="1" customWidth="1"/>
    <col min="8968" max="8968" width="6" style="1" customWidth="1"/>
    <col min="8969" max="8969" width="13.140625" style="1" customWidth="1"/>
    <col min="8970" max="8970" width="15.42578125" style="1" customWidth="1"/>
    <col min="8971" max="8971" width="14.28515625" style="1" customWidth="1"/>
    <col min="8972" max="8972" width="22.7109375" style="1" customWidth="1"/>
    <col min="8973" max="8973" width="13.85546875" style="1" customWidth="1"/>
    <col min="8974" max="8974" width="11" style="1" customWidth="1"/>
    <col min="8975" max="8975" width="11.28515625" style="1" customWidth="1"/>
    <col min="8976" max="9216" width="9.140625" style="1"/>
    <col min="9217" max="9217" width="4.7109375" style="1" customWidth="1"/>
    <col min="9218" max="9218" width="30.140625" style="1" customWidth="1"/>
    <col min="9219" max="9219" width="5.85546875" style="1" customWidth="1"/>
    <col min="9220" max="9220" width="6.85546875" style="1" customWidth="1"/>
    <col min="9221" max="9221" width="9.7109375" style="1" customWidth="1"/>
    <col min="9222" max="9223" width="9.85546875" style="1" customWidth="1"/>
    <col min="9224" max="9224" width="6" style="1" customWidth="1"/>
    <col min="9225" max="9225" width="13.140625" style="1" customWidth="1"/>
    <col min="9226" max="9226" width="15.42578125" style="1" customWidth="1"/>
    <col min="9227" max="9227" width="14.28515625" style="1" customWidth="1"/>
    <col min="9228" max="9228" width="22.7109375" style="1" customWidth="1"/>
    <col min="9229" max="9229" width="13.85546875" style="1" customWidth="1"/>
    <col min="9230" max="9230" width="11" style="1" customWidth="1"/>
    <col min="9231" max="9231" width="11.28515625" style="1" customWidth="1"/>
    <col min="9232" max="9472" width="9.140625" style="1"/>
    <col min="9473" max="9473" width="4.7109375" style="1" customWidth="1"/>
    <col min="9474" max="9474" width="30.140625" style="1" customWidth="1"/>
    <col min="9475" max="9475" width="5.85546875" style="1" customWidth="1"/>
    <col min="9476" max="9476" width="6.85546875" style="1" customWidth="1"/>
    <col min="9477" max="9477" width="9.7109375" style="1" customWidth="1"/>
    <col min="9478" max="9479" width="9.85546875" style="1" customWidth="1"/>
    <col min="9480" max="9480" width="6" style="1" customWidth="1"/>
    <col min="9481" max="9481" width="13.140625" style="1" customWidth="1"/>
    <col min="9482" max="9482" width="15.42578125" style="1" customWidth="1"/>
    <col min="9483" max="9483" width="14.28515625" style="1" customWidth="1"/>
    <col min="9484" max="9484" width="22.7109375" style="1" customWidth="1"/>
    <col min="9485" max="9485" width="13.85546875" style="1" customWidth="1"/>
    <col min="9486" max="9486" width="11" style="1" customWidth="1"/>
    <col min="9487" max="9487" width="11.28515625" style="1" customWidth="1"/>
    <col min="9488" max="9728" width="9.140625" style="1"/>
    <col min="9729" max="9729" width="4.7109375" style="1" customWidth="1"/>
    <col min="9730" max="9730" width="30.140625" style="1" customWidth="1"/>
    <col min="9731" max="9731" width="5.85546875" style="1" customWidth="1"/>
    <col min="9732" max="9732" width="6.85546875" style="1" customWidth="1"/>
    <col min="9733" max="9733" width="9.7109375" style="1" customWidth="1"/>
    <col min="9734" max="9735" width="9.85546875" style="1" customWidth="1"/>
    <col min="9736" max="9736" width="6" style="1" customWidth="1"/>
    <col min="9737" max="9737" width="13.140625" style="1" customWidth="1"/>
    <col min="9738" max="9738" width="15.42578125" style="1" customWidth="1"/>
    <col min="9739" max="9739" width="14.28515625" style="1" customWidth="1"/>
    <col min="9740" max="9740" width="22.7109375" style="1" customWidth="1"/>
    <col min="9741" max="9741" width="13.85546875" style="1" customWidth="1"/>
    <col min="9742" max="9742" width="11" style="1" customWidth="1"/>
    <col min="9743" max="9743" width="11.28515625" style="1" customWidth="1"/>
    <col min="9744" max="9984" width="9.140625" style="1"/>
    <col min="9985" max="9985" width="4.7109375" style="1" customWidth="1"/>
    <col min="9986" max="9986" width="30.140625" style="1" customWidth="1"/>
    <col min="9987" max="9987" width="5.85546875" style="1" customWidth="1"/>
    <col min="9988" max="9988" width="6.85546875" style="1" customWidth="1"/>
    <col min="9989" max="9989" width="9.7109375" style="1" customWidth="1"/>
    <col min="9990" max="9991" width="9.85546875" style="1" customWidth="1"/>
    <col min="9992" max="9992" width="6" style="1" customWidth="1"/>
    <col min="9993" max="9993" width="13.140625" style="1" customWidth="1"/>
    <col min="9994" max="9994" width="15.42578125" style="1" customWidth="1"/>
    <col min="9995" max="9995" width="14.28515625" style="1" customWidth="1"/>
    <col min="9996" max="9996" width="22.7109375" style="1" customWidth="1"/>
    <col min="9997" max="9997" width="13.85546875" style="1" customWidth="1"/>
    <col min="9998" max="9998" width="11" style="1" customWidth="1"/>
    <col min="9999" max="9999" width="11.28515625" style="1" customWidth="1"/>
    <col min="10000" max="10240" width="9.140625" style="1"/>
    <col min="10241" max="10241" width="4.7109375" style="1" customWidth="1"/>
    <col min="10242" max="10242" width="30.140625" style="1" customWidth="1"/>
    <col min="10243" max="10243" width="5.85546875" style="1" customWidth="1"/>
    <col min="10244" max="10244" width="6.85546875" style="1" customWidth="1"/>
    <col min="10245" max="10245" width="9.7109375" style="1" customWidth="1"/>
    <col min="10246" max="10247" width="9.85546875" style="1" customWidth="1"/>
    <col min="10248" max="10248" width="6" style="1" customWidth="1"/>
    <col min="10249" max="10249" width="13.140625" style="1" customWidth="1"/>
    <col min="10250" max="10250" width="15.42578125" style="1" customWidth="1"/>
    <col min="10251" max="10251" width="14.28515625" style="1" customWidth="1"/>
    <col min="10252" max="10252" width="22.7109375" style="1" customWidth="1"/>
    <col min="10253" max="10253" width="13.85546875" style="1" customWidth="1"/>
    <col min="10254" max="10254" width="11" style="1" customWidth="1"/>
    <col min="10255" max="10255" width="11.28515625" style="1" customWidth="1"/>
    <col min="10256" max="10496" width="9.140625" style="1"/>
    <col min="10497" max="10497" width="4.7109375" style="1" customWidth="1"/>
    <col min="10498" max="10498" width="30.140625" style="1" customWidth="1"/>
    <col min="10499" max="10499" width="5.85546875" style="1" customWidth="1"/>
    <col min="10500" max="10500" width="6.85546875" style="1" customWidth="1"/>
    <col min="10501" max="10501" width="9.7109375" style="1" customWidth="1"/>
    <col min="10502" max="10503" width="9.85546875" style="1" customWidth="1"/>
    <col min="10504" max="10504" width="6" style="1" customWidth="1"/>
    <col min="10505" max="10505" width="13.140625" style="1" customWidth="1"/>
    <col min="10506" max="10506" width="15.42578125" style="1" customWidth="1"/>
    <col min="10507" max="10507" width="14.28515625" style="1" customWidth="1"/>
    <col min="10508" max="10508" width="22.7109375" style="1" customWidth="1"/>
    <col min="10509" max="10509" width="13.85546875" style="1" customWidth="1"/>
    <col min="10510" max="10510" width="11" style="1" customWidth="1"/>
    <col min="10511" max="10511" width="11.28515625" style="1" customWidth="1"/>
    <col min="10512" max="10752" width="9.140625" style="1"/>
    <col min="10753" max="10753" width="4.7109375" style="1" customWidth="1"/>
    <col min="10754" max="10754" width="30.140625" style="1" customWidth="1"/>
    <col min="10755" max="10755" width="5.85546875" style="1" customWidth="1"/>
    <col min="10756" max="10756" width="6.85546875" style="1" customWidth="1"/>
    <col min="10757" max="10757" width="9.7109375" style="1" customWidth="1"/>
    <col min="10758" max="10759" width="9.85546875" style="1" customWidth="1"/>
    <col min="10760" max="10760" width="6" style="1" customWidth="1"/>
    <col min="10761" max="10761" width="13.140625" style="1" customWidth="1"/>
    <col min="10762" max="10762" width="15.42578125" style="1" customWidth="1"/>
    <col min="10763" max="10763" width="14.28515625" style="1" customWidth="1"/>
    <col min="10764" max="10764" width="22.7109375" style="1" customWidth="1"/>
    <col min="10765" max="10765" width="13.85546875" style="1" customWidth="1"/>
    <col min="10766" max="10766" width="11" style="1" customWidth="1"/>
    <col min="10767" max="10767" width="11.28515625" style="1" customWidth="1"/>
    <col min="10768" max="11008" width="9.140625" style="1"/>
    <col min="11009" max="11009" width="4.7109375" style="1" customWidth="1"/>
    <col min="11010" max="11010" width="30.140625" style="1" customWidth="1"/>
    <col min="11011" max="11011" width="5.85546875" style="1" customWidth="1"/>
    <col min="11012" max="11012" width="6.85546875" style="1" customWidth="1"/>
    <col min="11013" max="11013" width="9.7109375" style="1" customWidth="1"/>
    <col min="11014" max="11015" width="9.85546875" style="1" customWidth="1"/>
    <col min="11016" max="11016" width="6" style="1" customWidth="1"/>
    <col min="11017" max="11017" width="13.140625" style="1" customWidth="1"/>
    <col min="11018" max="11018" width="15.42578125" style="1" customWidth="1"/>
    <col min="11019" max="11019" width="14.28515625" style="1" customWidth="1"/>
    <col min="11020" max="11020" width="22.7109375" style="1" customWidth="1"/>
    <col min="11021" max="11021" width="13.85546875" style="1" customWidth="1"/>
    <col min="11022" max="11022" width="11" style="1" customWidth="1"/>
    <col min="11023" max="11023" width="11.28515625" style="1" customWidth="1"/>
    <col min="11024" max="11264" width="9.140625" style="1"/>
    <col min="11265" max="11265" width="4.7109375" style="1" customWidth="1"/>
    <col min="11266" max="11266" width="30.140625" style="1" customWidth="1"/>
    <col min="11267" max="11267" width="5.85546875" style="1" customWidth="1"/>
    <col min="11268" max="11268" width="6.85546875" style="1" customWidth="1"/>
    <col min="11269" max="11269" width="9.7109375" style="1" customWidth="1"/>
    <col min="11270" max="11271" width="9.85546875" style="1" customWidth="1"/>
    <col min="11272" max="11272" width="6" style="1" customWidth="1"/>
    <col min="11273" max="11273" width="13.140625" style="1" customWidth="1"/>
    <col min="11274" max="11274" width="15.42578125" style="1" customWidth="1"/>
    <col min="11275" max="11275" width="14.28515625" style="1" customWidth="1"/>
    <col min="11276" max="11276" width="22.7109375" style="1" customWidth="1"/>
    <col min="11277" max="11277" width="13.85546875" style="1" customWidth="1"/>
    <col min="11278" max="11278" width="11" style="1" customWidth="1"/>
    <col min="11279" max="11279" width="11.28515625" style="1" customWidth="1"/>
    <col min="11280" max="11520" width="9.140625" style="1"/>
    <col min="11521" max="11521" width="4.7109375" style="1" customWidth="1"/>
    <col min="11522" max="11522" width="30.140625" style="1" customWidth="1"/>
    <col min="11523" max="11523" width="5.85546875" style="1" customWidth="1"/>
    <col min="11524" max="11524" width="6.85546875" style="1" customWidth="1"/>
    <col min="11525" max="11525" width="9.7109375" style="1" customWidth="1"/>
    <col min="11526" max="11527" width="9.85546875" style="1" customWidth="1"/>
    <col min="11528" max="11528" width="6" style="1" customWidth="1"/>
    <col min="11529" max="11529" width="13.140625" style="1" customWidth="1"/>
    <col min="11530" max="11530" width="15.42578125" style="1" customWidth="1"/>
    <col min="11531" max="11531" width="14.28515625" style="1" customWidth="1"/>
    <col min="11532" max="11532" width="22.7109375" style="1" customWidth="1"/>
    <col min="11533" max="11533" width="13.85546875" style="1" customWidth="1"/>
    <col min="11534" max="11534" width="11" style="1" customWidth="1"/>
    <col min="11535" max="11535" width="11.28515625" style="1" customWidth="1"/>
    <col min="11536" max="11776" width="9.140625" style="1"/>
    <col min="11777" max="11777" width="4.7109375" style="1" customWidth="1"/>
    <col min="11778" max="11778" width="30.140625" style="1" customWidth="1"/>
    <col min="11779" max="11779" width="5.85546875" style="1" customWidth="1"/>
    <col min="11780" max="11780" width="6.85546875" style="1" customWidth="1"/>
    <col min="11781" max="11781" width="9.7109375" style="1" customWidth="1"/>
    <col min="11782" max="11783" width="9.85546875" style="1" customWidth="1"/>
    <col min="11784" max="11784" width="6" style="1" customWidth="1"/>
    <col min="11785" max="11785" width="13.140625" style="1" customWidth="1"/>
    <col min="11786" max="11786" width="15.42578125" style="1" customWidth="1"/>
    <col min="11787" max="11787" width="14.28515625" style="1" customWidth="1"/>
    <col min="11788" max="11788" width="22.7109375" style="1" customWidth="1"/>
    <col min="11789" max="11789" width="13.85546875" style="1" customWidth="1"/>
    <col min="11790" max="11790" width="11" style="1" customWidth="1"/>
    <col min="11791" max="11791" width="11.28515625" style="1" customWidth="1"/>
    <col min="11792" max="12032" width="9.140625" style="1"/>
    <col min="12033" max="12033" width="4.7109375" style="1" customWidth="1"/>
    <col min="12034" max="12034" width="30.140625" style="1" customWidth="1"/>
    <col min="12035" max="12035" width="5.85546875" style="1" customWidth="1"/>
    <col min="12036" max="12036" width="6.85546875" style="1" customWidth="1"/>
    <col min="12037" max="12037" width="9.7109375" style="1" customWidth="1"/>
    <col min="12038" max="12039" width="9.85546875" style="1" customWidth="1"/>
    <col min="12040" max="12040" width="6" style="1" customWidth="1"/>
    <col min="12041" max="12041" width="13.140625" style="1" customWidth="1"/>
    <col min="12042" max="12042" width="15.42578125" style="1" customWidth="1"/>
    <col min="12043" max="12043" width="14.28515625" style="1" customWidth="1"/>
    <col min="12044" max="12044" width="22.7109375" style="1" customWidth="1"/>
    <col min="12045" max="12045" width="13.85546875" style="1" customWidth="1"/>
    <col min="12046" max="12046" width="11" style="1" customWidth="1"/>
    <col min="12047" max="12047" width="11.28515625" style="1" customWidth="1"/>
    <col min="12048" max="12288" width="9.140625" style="1"/>
    <col min="12289" max="12289" width="4.7109375" style="1" customWidth="1"/>
    <col min="12290" max="12290" width="30.140625" style="1" customWidth="1"/>
    <col min="12291" max="12291" width="5.85546875" style="1" customWidth="1"/>
    <col min="12292" max="12292" width="6.85546875" style="1" customWidth="1"/>
    <col min="12293" max="12293" width="9.7109375" style="1" customWidth="1"/>
    <col min="12294" max="12295" width="9.85546875" style="1" customWidth="1"/>
    <col min="12296" max="12296" width="6" style="1" customWidth="1"/>
    <col min="12297" max="12297" width="13.140625" style="1" customWidth="1"/>
    <col min="12298" max="12298" width="15.42578125" style="1" customWidth="1"/>
    <col min="12299" max="12299" width="14.28515625" style="1" customWidth="1"/>
    <col min="12300" max="12300" width="22.7109375" style="1" customWidth="1"/>
    <col min="12301" max="12301" width="13.85546875" style="1" customWidth="1"/>
    <col min="12302" max="12302" width="11" style="1" customWidth="1"/>
    <col min="12303" max="12303" width="11.28515625" style="1" customWidth="1"/>
    <col min="12304" max="12544" width="9.140625" style="1"/>
    <col min="12545" max="12545" width="4.7109375" style="1" customWidth="1"/>
    <col min="12546" max="12546" width="30.140625" style="1" customWidth="1"/>
    <col min="12547" max="12547" width="5.85546875" style="1" customWidth="1"/>
    <col min="12548" max="12548" width="6.85546875" style="1" customWidth="1"/>
    <col min="12549" max="12549" width="9.7109375" style="1" customWidth="1"/>
    <col min="12550" max="12551" width="9.85546875" style="1" customWidth="1"/>
    <col min="12552" max="12552" width="6" style="1" customWidth="1"/>
    <col min="12553" max="12553" width="13.140625" style="1" customWidth="1"/>
    <col min="12554" max="12554" width="15.42578125" style="1" customWidth="1"/>
    <col min="12555" max="12555" width="14.28515625" style="1" customWidth="1"/>
    <col min="12556" max="12556" width="22.7109375" style="1" customWidth="1"/>
    <col min="12557" max="12557" width="13.85546875" style="1" customWidth="1"/>
    <col min="12558" max="12558" width="11" style="1" customWidth="1"/>
    <col min="12559" max="12559" width="11.28515625" style="1" customWidth="1"/>
    <col min="12560" max="12800" width="9.140625" style="1"/>
    <col min="12801" max="12801" width="4.7109375" style="1" customWidth="1"/>
    <col min="12802" max="12802" width="30.140625" style="1" customWidth="1"/>
    <col min="12803" max="12803" width="5.85546875" style="1" customWidth="1"/>
    <col min="12804" max="12804" width="6.85546875" style="1" customWidth="1"/>
    <col min="12805" max="12805" width="9.7109375" style="1" customWidth="1"/>
    <col min="12806" max="12807" width="9.85546875" style="1" customWidth="1"/>
    <col min="12808" max="12808" width="6" style="1" customWidth="1"/>
    <col min="12809" max="12809" width="13.140625" style="1" customWidth="1"/>
    <col min="12810" max="12810" width="15.42578125" style="1" customWidth="1"/>
    <col min="12811" max="12811" width="14.28515625" style="1" customWidth="1"/>
    <col min="12812" max="12812" width="22.7109375" style="1" customWidth="1"/>
    <col min="12813" max="12813" width="13.85546875" style="1" customWidth="1"/>
    <col min="12814" max="12814" width="11" style="1" customWidth="1"/>
    <col min="12815" max="12815" width="11.28515625" style="1" customWidth="1"/>
    <col min="12816" max="13056" width="9.140625" style="1"/>
    <col min="13057" max="13057" width="4.7109375" style="1" customWidth="1"/>
    <col min="13058" max="13058" width="30.140625" style="1" customWidth="1"/>
    <col min="13059" max="13059" width="5.85546875" style="1" customWidth="1"/>
    <col min="13060" max="13060" width="6.85546875" style="1" customWidth="1"/>
    <col min="13061" max="13061" width="9.7109375" style="1" customWidth="1"/>
    <col min="13062" max="13063" width="9.85546875" style="1" customWidth="1"/>
    <col min="13064" max="13064" width="6" style="1" customWidth="1"/>
    <col min="13065" max="13065" width="13.140625" style="1" customWidth="1"/>
    <col min="13066" max="13066" width="15.42578125" style="1" customWidth="1"/>
    <col min="13067" max="13067" width="14.28515625" style="1" customWidth="1"/>
    <col min="13068" max="13068" width="22.7109375" style="1" customWidth="1"/>
    <col min="13069" max="13069" width="13.85546875" style="1" customWidth="1"/>
    <col min="13070" max="13070" width="11" style="1" customWidth="1"/>
    <col min="13071" max="13071" width="11.28515625" style="1" customWidth="1"/>
    <col min="13072" max="13312" width="9.140625" style="1"/>
    <col min="13313" max="13313" width="4.7109375" style="1" customWidth="1"/>
    <col min="13314" max="13314" width="30.140625" style="1" customWidth="1"/>
    <col min="13315" max="13315" width="5.85546875" style="1" customWidth="1"/>
    <col min="13316" max="13316" width="6.85546875" style="1" customWidth="1"/>
    <col min="13317" max="13317" width="9.7109375" style="1" customWidth="1"/>
    <col min="13318" max="13319" width="9.85546875" style="1" customWidth="1"/>
    <col min="13320" max="13320" width="6" style="1" customWidth="1"/>
    <col min="13321" max="13321" width="13.140625" style="1" customWidth="1"/>
    <col min="13322" max="13322" width="15.42578125" style="1" customWidth="1"/>
    <col min="13323" max="13323" width="14.28515625" style="1" customWidth="1"/>
    <col min="13324" max="13324" width="22.7109375" style="1" customWidth="1"/>
    <col min="13325" max="13325" width="13.85546875" style="1" customWidth="1"/>
    <col min="13326" max="13326" width="11" style="1" customWidth="1"/>
    <col min="13327" max="13327" width="11.28515625" style="1" customWidth="1"/>
    <col min="13328" max="13568" width="9.140625" style="1"/>
    <col min="13569" max="13569" width="4.7109375" style="1" customWidth="1"/>
    <col min="13570" max="13570" width="30.140625" style="1" customWidth="1"/>
    <col min="13571" max="13571" width="5.85546875" style="1" customWidth="1"/>
    <col min="13572" max="13572" width="6.85546875" style="1" customWidth="1"/>
    <col min="13573" max="13573" width="9.7109375" style="1" customWidth="1"/>
    <col min="13574" max="13575" width="9.85546875" style="1" customWidth="1"/>
    <col min="13576" max="13576" width="6" style="1" customWidth="1"/>
    <col min="13577" max="13577" width="13.140625" style="1" customWidth="1"/>
    <col min="13578" max="13578" width="15.42578125" style="1" customWidth="1"/>
    <col min="13579" max="13579" width="14.28515625" style="1" customWidth="1"/>
    <col min="13580" max="13580" width="22.7109375" style="1" customWidth="1"/>
    <col min="13581" max="13581" width="13.85546875" style="1" customWidth="1"/>
    <col min="13582" max="13582" width="11" style="1" customWidth="1"/>
    <col min="13583" max="13583" width="11.28515625" style="1" customWidth="1"/>
    <col min="13584" max="13824" width="9.140625" style="1"/>
    <col min="13825" max="13825" width="4.7109375" style="1" customWidth="1"/>
    <col min="13826" max="13826" width="30.140625" style="1" customWidth="1"/>
    <col min="13827" max="13827" width="5.85546875" style="1" customWidth="1"/>
    <col min="13828" max="13828" width="6.85546875" style="1" customWidth="1"/>
    <col min="13829" max="13829" width="9.7109375" style="1" customWidth="1"/>
    <col min="13830" max="13831" width="9.85546875" style="1" customWidth="1"/>
    <col min="13832" max="13832" width="6" style="1" customWidth="1"/>
    <col min="13833" max="13833" width="13.140625" style="1" customWidth="1"/>
    <col min="13834" max="13834" width="15.42578125" style="1" customWidth="1"/>
    <col min="13835" max="13835" width="14.28515625" style="1" customWidth="1"/>
    <col min="13836" max="13836" width="22.7109375" style="1" customWidth="1"/>
    <col min="13837" max="13837" width="13.85546875" style="1" customWidth="1"/>
    <col min="13838" max="13838" width="11" style="1" customWidth="1"/>
    <col min="13839" max="13839" width="11.28515625" style="1" customWidth="1"/>
    <col min="13840" max="14080" width="9.140625" style="1"/>
    <col min="14081" max="14081" width="4.7109375" style="1" customWidth="1"/>
    <col min="14082" max="14082" width="30.140625" style="1" customWidth="1"/>
    <col min="14083" max="14083" width="5.85546875" style="1" customWidth="1"/>
    <col min="14084" max="14084" width="6.85546875" style="1" customWidth="1"/>
    <col min="14085" max="14085" width="9.7109375" style="1" customWidth="1"/>
    <col min="14086" max="14087" width="9.85546875" style="1" customWidth="1"/>
    <col min="14088" max="14088" width="6" style="1" customWidth="1"/>
    <col min="14089" max="14089" width="13.140625" style="1" customWidth="1"/>
    <col min="14090" max="14090" width="15.42578125" style="1" customWidth="1"/>
    <col min="14091" max="14091" width="14.28515625" style="1" customWidth="1"/>
    <col min="14092" max="14092" width="22.7109375" style="1" customWidth="1"/>
    <col min="14093" max="14093" width="13.85546875" style="1" customWidth="1"/>
    <col min="14094" max="14094" width="11" style="1" customWidth="1"/>
    <col min="14095" max="14095" width="11.28515625" style="1" customWidth="1"/>
    <col min="14096" max="14336" width="9.140625" style="1"/>
    <col min="14337" max="14337" width="4.7109375" style="1" customWidth="1"/>
    <col min="14338" max="14338" width="30.140625" style="1" customWidth="1"/>
    <col min="14339" max="14339" width="5.85546875" style="1" customWidth="1"/>
    <col min="14340" max="14340" width="6.85546875" style="1" customWidth="1"/>
    <col min="14341" max="14341" width="9.7109375" style="1" customWidth="1"/>
    <col min="14342" max="14343" width="9.85546875" style="1" customWidth="1"/>
    <col min="14344" max="14344" width="6" style="1" customWidth="1"/>
    <col min="14345" max="14345" width="13.140625" style="1" customWidth="1"/>
    <col min="14346" max="14346" width="15.42578125" style="1" customWidth="1"/>
    <col min="14347" max="14347" width="14.28515625" style="1" customWidth="1"/>
    <col min="14348" max="14348" width="22.7109375" style="1" customWidth="1"/>
    <col min="14349" max="14349" width="13.85546875" style="1" customWidth="1"/>
    <col min="14350" max="14350" width="11" style="1" customWidth="1"/>
    <col min="14351" max="14351" width="11.28515625" style="1" customWidth="1"/>
    <col min="14352" max="14592" width="9.140625" style="1"/>
    <col min="14593" max="14593" width="4.7109375" style="1" customWidth="1"/>
    <col min="14594" max="14594" width="30.140625" style="1" customWidth="1"/>
    <col min="14595" max="14595" width="5.85546875" style="1" customWidth="1"/>
    <col min="14596" max="14596" width="6.85546875" style="1" customWidth="1"/>
    <col min="14597" max="14597" width="9.7109375" style="1" customWidth="1"/>
    <col min="14598" max="14599" width="9.85546875" style="1" customWidth="1"/>
    <col min="14600" max="14600" width="6" style="1" customWidth="1"/>
    <col min="14601" max="14601" width="13.140625" style="1" customWidth="1"/>
    <col min="14602" max="14602" width="15.42578125" style="1" customWidth="1"/>
    <col min="14603" max="14603" width="14.28515625" style="1" customWidth="1"/>
    <col min="14604" max="14604" width="22.7109375" style="1" customWidth="1"/>
    <col min="14605" max="14605" width="13.85546875" style="1" customWidth="1"/>
    <col min="14606" max="14606" width="11" style="1" customWidth="1"/>
    <col min="14607" max="14607" width="11.28515625" style="1" customWidth="1"/>
    <col min="14608" max="14848" width="9.140625" style="1"/>
    <col min="14849" max="14849" width="4.7109375" style="1" customWidth="1"/>
    <col min="14850" max="14850" width="30.140625" style="1" customWidth="1"/>
    <col min="14851" max="14851" width="5.85546875" style="1" customWidth="1"/>
    <col min="14852" max="14852" width="6.85546875" style="1" customWidth="1"/>
    <col min="14853" max="14853" width="9.7109375" style="1" customWidth="1"/>
    <col min="14854" max="14855" width="9.85546875" style="1" customWidth="1"/>
    <col min="14856" max="14856" width="6" style="1" customWidth="1"/>
    <col min="14857" max="14857" width="13.140625" style="1" customWidth="1"/>
    <col min="14858" max="14858" width="15.42578125" style="1" customWidth="1"/>
    <col min="14859" max="14859" width="14.28515625" style="1" customWidth="1"/>
    <col min="14860" max="14860" width="22.7109375" style="1" customWidth="1"/>
    <col min="14861" max="14861" width="13.85546875" style="1" customWidth="1"/>
    <col min="14862" max="14862" width="11" style="1" customWidth="1"/>
    <col min="14863" max="14863" width="11.28515625" style="1" customWidth="1"/>
    <col min="14864" max="15104" width="9.140625" style="1"/>
    <col min="15105" max="15105" width="4.7109375" style="1" customWidth="1"/>
    <col min="15106" max="15106" width="30.140625" style="1" customWidth="1"/>
    <col min="15107" max="15107" width="5.85546875" style="1" customWidth="1"/>
    <col min="15108" max="15108" width="6.85546875" style="1" customWidth="1"/>
    <col min="15109" max="15109" width="9.7109375" style="1" customWidth="1"/>
    <col min="15110" max="15111" width="9.85546875" style="1" customWidth="1"/>
    <col min="15112" max="15112" width="6" style="1" customWidth="1"/>
    <col min="15113" max="15113" width="13.140625" style="1" customWidth="1"/>
    <col min="15114" max="15114" width="15.42578125" style="1" customWidth="1"/>
    <col min="15115" max="15115" width="14.28515625" style="1" customWidth="1"/>
    <col min="15116" max="15116" width="22.7109375" style="1" customWidth="1"/>
    <col min="15117" max="15117" width="13.85546875" style="1" customWidth="1"/>
    <col min="15118" max="15118" width="11" style="1" customWidth="1"/>
    <col min="15119" max="15119" width="11.28515625" style="1" customWidth="1"/>
    <col min="15120" max="15360" width="9.140625" style="1"/>
    <col min="15361" max="15361" width="4.7109375" style="1" customWidth="1"/>
    <col min="15362" max="15362" width="30.140625" style="1" customWidth="1"/>
    <col min="15363" max="15363" width="5.85546875" style="1" customWidth="1"/>
    <col min="15364" max="15364" width="6.85546875" style="1" customWidth="1"/>
    <col min="15365" max="15365" width="9.7109375" style="1" customWidth="1"/>
    <col min="15366" max="15367" width="9.85546875" style="1" customWidth="1"/>
    <col min="15368" max="15368" width="6" style="1" customWidth="1"/>
    <col min="15369" max="15369" width="13.140625" style="1" customWidth="1"/>
    <col min="15370" max="15370" width="15.42578125" style="1" customWidth="1"/>
    <col min="15371" max="15371" width="14.28515625" style="1" customWidth="1"/>
    <col min="15372" max="15372" width="22.7109375" style="1" customWidth="1"/>
    <col min="15373" max="15373" width="13.85546875" style="1" customWidth="1"/>
    <col min="15374" max="15374" width="11" style="1" customWidth="1"/>
    <col min="15375" max="15375" width="11.28515625" style="1" customWidth="1"/>
    <col min="15376" max="15616" width="9.140625" style="1"/>
    <col min="15617" max="15617" width="4.7109375" style="1" customWidth="1"/>
    <col min="15618" max="15618" width="30.140625" style="1" customWidth="1"/>
    <col min="15619" max="15619" width="5.85546875" style="1" customWidth="1"/>
    <col min="15620" max="15620" width="6.85546875" style="1" customWidth="1"/>
    <col min="15621" max="15621" width="9.7109375" style="1" customWidth="1"/>
    <col min="15622" max="15623" width="9.85546875" style="1" customWidth="1"/>
    <col min="15624" max="15624" width="6" style="1" customWidth="1"/>
    <col min="15625" max="15625" width="13.140625" style="1" customWidth="1"/>
    <col min="15626" max="15626" width="15.42578125" style="1" customWidth="1"/>
    <col min="15627" max="15627" width="14.28515625" style="1" customWidth="1"/>
    <col min="15628" max="15628" width="22.7109375" style="1" customWidth="1"/>
    <col min="15629" max="15629" width="13.85546875" style="1" customWidth="1"/>
    <col min="15630" max="15630" width="11" style="1" customWidth="1"/>
    <col min="15631" max="15631" width="11.28515625" style="1" customWidth="1"/>
    <col min="15632" max="15872" width="9.140625" style="1"/>
    <col min="15873" max="15873" width="4.7109375" style="1" customWidth="1"/>
    <col min="15874" max="15874" width="30.140625" style="1" customWidth="1"/>
    <col min="15875" max="15875" width="5.85546875" style="1" customWidth="1"/>
    <col min="15876" max="15876" width="6.85546875" style="1" customWidth="1"/>
    <col min="15877" max="15877" width="9.7109375" style="1" customWidth="1"/>
    <col min="15878" max="15879" width="9.85546875" style="1" customWidth="1"/>
    <col min="15880" max="15880" width="6" style="1" customWidth="1"/>
    <col min="15881" max="15881" width="13.140625" style="1" customWidth="1"/>
    <col min="15882" max="15882" width="15.42578125" style="1" customWidth="1"/>
    <col min="15883" max="15883" width="14.28515625" style="1" customWidth="1"/>
    <col min="15884" max="15884" width="22.7109375" style="1" customWidth="1"/>
    <col min="15885" max="15885" width="13.85546875" style="1" customWidth="1"/>
    <col min="15886" max="15886" width="11" style="1" customWidth="1"/>
    <col min="15887" max="15887" width="11.28515625" style="1" customWidth="1"/>
    <col min="15888" max="16128" width="9.140625" style="1"/>
    <col min="16129" max="16129" width="4.7109375" style="1" customWidth="1"/>
    <col min="16130" max="16130" width="30.140625" style="1" customWidth="1"/>
    <col min="16131" max="16131" width="5.85546875" style="1" customWidth="1"/>
    <col min="16132" max="16132" width="6.85546875" style="1" customWidth="1"/>
    <col min="16133" max="16133" width="9.7109375" style="1" customWidth="1"/>
    <col min="16134" max="16135" width="9.85546875" style="1" customWidth="1"/>
    <col min="16136" max="16136" width="6" style="1" customWidth="1"/>
    <col min="16137" max="16137" width="13.140625" style="1" customWidth="1"/>
    <col min="16138" max="16138" width="15.42578125" style="1" customWidth="1"/>
    <col min="16139" max="16139" width="14.28515625" style="1" customWidth="1"/>
    <col min="16140" max="16140" width="22.7109375" style="1" customWidth="1"/>
    <col min="16141" max="16141" width="13.85546875" style="1" customWidth="1"/>
    <col min="16142" max="16142" width="11" style="1" customWidth="1"/>
    <col min="16143" max="16143" width="11.28515625" style="1" customWidth="1"/>
    <col min="16144" max="16384" width="9.140625" style="1"/>
  </cols>
  <sheetData>
    <row r="1" spans="1:16" ht="15.75" hidden="1" x14ac:dyDescent="0.25">
      <c r="J1" s="2" t="s">
        <v>0</v>
      </c>
    </row>
    <row r="2" spans="1:16" ht="69" customHeight="1" x14ac:dyDescent="0.25">
      <c r="J2" s="2"/>
      <c r="M2" s="61" t="s">
        <v>24</v>
      </c>
      <c r="N2" s="62"/>
      <c r="O2" s="62"/>
    </row>
    <row r="3" spans="1:16" ht="32.25" customHeight="1" x14ac:dyDescent="0.2">
      <c r="A3" s="71" t="s">
        <v>25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6" ht="15.7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6" ht="48" customHeight="1" x14ac:dyDescent="0.2">
      <c r="A5" s="55" t="s">
        <v>26</v>
      </c>
      <c r="B5" s="56"/>
      <c r="C5" s="57" t="s">
        <v>27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9"/>
    </row>
    <row r="6" spans="1:16" ht="48" customHeight="1" x14ac:dyDescent="0.2">
      <c r="A6" s="55" t="s">
        <v>13</v>
      </c>
      <c r="B6" s="56"/>
      <c r="C6" s="57" t="s">
        <v>15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9"/>
    </row>
    <row r="7" spans="1:16" ht="32.25" customHeight="1" x14ac:dyDescent="0.2">
      <c r="A7" s="55" t="s">
        <v>28</v>
      </c>
      <c r="B7" s="56"/>
      <c r="C7" s="66" t="s">
        <v>68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8"/>
    </row>
    <row r="8" spans="1:16" ht="41.25" customHeight="1" x14ac:dyDescent="0.2">
      <c r="A8" s="72" t="s">
        <v>1</v>
      </c>
      <c r="B8" s="74" t="s">
        <v>16</v>
      </c>
      <c r="C8" s="76" t="s">
        <v>19</v>
      </c>
      <c r="D8" s="78" t="s">
        <v>18</v>
      </c>
      <c r="E8" s="83" t="s">
        <v>2</v>
      </c>
      <c r="F8" s="83"/>
      <c r="G8" s="83"/>
      <c r="H8" s="83"/>
      <c r="I8" s="69" t="s">
        <v>3</v>
      </c>
      <c r="J8" s="69"/>
      <c r="K8" s="69"/>
      <c r="L8" s="70" t="s">
        <v>4</v>
      </c>
      <c r="M8" s="70"/>
      <c r="N8" s="70"/>
      <c r="O8" s="70"/>
    </row>
    <row r="9" spans="1:16" ht="152.25" customHeight="1" x14ac:dyDescent="0.2">
      <c r="A9" s="73"/>
      <c r="B9" s="75"/>
      <c r="C9" s="77"/>
      <c r="D9" s="79"/>
      <c r="E9" s="40" t="s">
        <v>78</v>
      </c>
      <c r="F9" s="40" t="s">
        <v>79</v>
      </c>
      <c r="G9" s="40" t="s">
        <v>80</v>
      </c>
      <c r="H9" s="25" t="s">
        <v>5</v>
      </c>
      <c r="I9" s="26" t="s">
        <v>21</v>
      </c>
      <c r="J9" s="27" t="s">
        <v>6</v>
      </c>
      <c r="K9" s="27" t="s">
        <v>20</v>
      </c>
      <c r="L9" s="27" t="s">
        <v>22</v>
      </c>
      <c r="M9" s="25" t="s">
        <v>7</v>
      </c>
      <c r="N9" s="25" t="s">
        <v>8</v>
      </c>
      <c r="O9" s="25" t="s">
        <v>9</v>
      </c>
    </row>
    <row r="10" spans="1:16" s="3" customFormat="1" ht="96.75" customHeight="1" x14ac:dyDescent="0.2">
      <c r="A10" s="24">
        <v>1</v>
      </c>
      <c r="B10" s="28" t="s">
        <v>29</v>
      </c>
      <c r="C10" s="30" t="s">
        <v>23</v>
      </c>
      <c r="D10" s="31">
        <v>1</v>
      </c>
      <c r="E10" s="29">
        <v>1585670</v>
      </c>
      <c r="F10" s="29">
        <v>2003720</v>
      </c>
      <c r="G10" s="29">
        <v>1394560</v>
      </c>
      <c r="H10" s="32">
        <v>3</v>
      </c>
      <c r="I10" s="33">
        <f>AVERAGE(E10:G10)</f>
        <v>1661316.6666666667</v>
      </c>
      <c r="J10" s="34">
        <f>STDEV(E10:G10)</f>
        <v>311545.8072793365</v>
      </c>
      <c r="K10" s="35">
        <f t="shared" ref="K10" si="0">J10/I10</f>
        <v>0.18752945391466797</v>
      </c>
      <c r="L10" s="36">
        <f>((D10/H10)*(SUM(E10:G10)))</f>
        <v>1661316.6666666665</v>
      </c>
      <c r="M10" s="37">
        <f>L10/D10</f>
        <v>1661316.6666666665</v>
      </c>
      <c r="N10" s="38">
        <f t="shared" ref="N10" si="1">ROUND(M10,2)</f>
        <v>1661316.67</v>
      </c>
      <c r="O10" s="39">
        <f>N10*D10</f>
        <v>1661316.67</v>
      </c>
    </row>
    <row r="11" spans="1:16" ht="28.5" customHeight="1" x14ac:dyDescent="0.2">
      <c r="A11" s="4"/>
      <c r="B11" s="5"/>
      <c r="C11" s="6"/>
      <c r="D11" s="6"/>
      <c r="E11" s="7"/>
      <c r="F11" s="7"/>
      <c r="G11" s="7"/>
      <c r="H11" s="8"/>
      <c r="I11" s="9"/>
      <c r="J11" s="10"/>
      <c r="K11" s="11"/>
      <c r="L11" s="12"/>
      <c r="M11" s="13"/>
      <c r="N11" s="12" t="s">
        <v>10</v>
      </c>
      <c r="O11" s="14">
        <f>O10</f>
        <v>1661316.67</v>
      </c>
    </row>
    <row r="12" spans="1:16" ht="15.75" x14ac:dyDescent="0.2">
      <c r="A12" s="63" t="s">
        <v>17</v>
      </c>
      <c r="B12" s="63"/>
      <c r="C12" s="63"/>
      <c r="D12" s="63"/>
      <c r="E12" s="63"/>
      <c r="F12" s="63"/>
      <c r="G12" s="63"/>
      <c r="H12" s="63"/>
      <c r="I12" s="15">
        <f>O11</f>
        <v>1661316.67</v>
      </c>
      <c r="J12" s="16" t="s">
        <v>11</v>
      </c>
      <c r="K12" s="16"/>
      <c r="L12" s="16"/>
      <c r="M12" s="16"/>
      <c r="N12" s="16"/>
      <c r="O12" s="15"/>
    </row>
    <row r="13" spans="1:16" s="17" customFormat="1" ht="20.25" customHeight="1" x14ac:dyDescent="0.25">
      <c r="A13" s="64" t="s">
        <v>14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</row>
    <row r="14" spans="1:16" s="18" customFormat="1" ht="75.75" customHeight="1" x14ac:dyDescent="0.25">
      <c r="A14" s="64" t="s">
        <v>12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</row>
    <row r="15" spans="1:16" s="17" customFormat="1" ht="34.5" customHeight="1" x14ac:dyDescent="0.25">
      <c r="A15" s="65"/>
      <c r="B15" s="65"/>
      <c r="C15" s="81" t="s">
        <v>82</v>
      </c>
      <c r="D15" s="81"/>
      <c r="E15" s="81"/>
      <c r="F15" s="81"/>
      <c r="G15" s="81"/>
      <c r="H15" s="81"/>
      <c r="I15" s="81"/>
      <c r="J15" s="19"/>
      <c r="K15" s="19"/>
      <c r="L15" s="19"/>
      <c r="M15" s="19"/>
      <c r="N15" s="19"/>
      <c r="O15" s="19"/>
    </row>
    <row r="16" spans="1:16" s="17" customFormat="1" ht="15.75" x14ac:dyDescent="0.25">
      <c r="A16" s="82" t="s">
        <v>83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19"/>
      <c r="P16" s="20"/>
    </row>
    <row r="17" spans="1:15" ht="15.75" x14ac:dyDescent="0.25">
      <c r="A17" s="60"/>
      <c r="B17" s="60"/>
      <c r="C17" s="2"/>
      <c r="D17" s="21"/>
      <c r="E17" s="21"/>
      <c r="F17" s="21"/>
      <c r="G17" s="21"/>
      <c r="H17" s="21"/>
      <c r="J17" s="60"/>
      <c r="K17" s="60"/>
    </row>
    <row r="18" spans="1:15" s="19" customFormat="1" ht="15.75" x14ac:dyDescent="0.25">
      <c r="A18" s="80" t="s">
        <v>84</v>
      </c>
      <c r="B18" s="80"/>
      <c r="C18" s="80"/>
      <c r="D18" s="80"/>
      <c r="E18" s="80"/>
      <c r="F18" s="80"/>
      <c r="G18" s="80"/>
      <c r="H18" s="22"/>
    </row>
    <row r="19" spans="1:15" s="19" customFormat="1" ht="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1" spans="1:15" s="19" customFormat="1" ht="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</sheetData>
  <mergeCells count="24">
    <mergeCell ref="D8:D9"/>
    <mergeCell ref="A6:B6"/>
    <mergeCell ref="C6:O6"/>
    <mergeCell ref="A18:G18"/>
    <mergeCell ref="C15:I15"/>
    <mergeCell ref="A16:N16"/>
    <mergeCell ref="A7:B7"/>
    <mergeCell ref="E8:H8"/>
    <mergeCell ref="A5:B5"/>
    <mergeCell ref="C5:O5"/>
    <mergeCell ref="A17:B17"/>
    <mergeCell ref="J17:K17"/>
    <mergeCell ref="M2:O2"/>
    <mergeCell ref="A12:H12"/>
    <mergeCell ref="A13:O13"/>
    <mergeCell ref="A14:O14"/>
    <mergeCell ref="A15:B15"/>
    <mergeCell ref="C7:O7"/>
    <mergeCell ref="I8:K8"/>
    <mergeCell ref="L8:O8"/>
    <mergeCell ref="A3:O3"/>
    <mergeCell ref="A8:A9"/>
    <mergeCell ref="B8:B9"/>
    <mergeCell ref="C8:C9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topLeftCell="A40" workbookViewId="0">
      <selection activeCell="O20" sqref="O20"/>
    </sheetView>
  </sheetViews>
  <sheetFormatPr defaultRowHeight="15" x14ac:dyDescent="0.25"/>
  <cols>
    <col min="1" max="1" width="3.42578125" customWidth="1"/>
    <col min="2" max="2" width="19.140625" customWidth="1"/>
    <col min="3" max="3" width="5.85546875" customWidth="1"/>
    <col min="4" max="4" width="5.7109375" customWidth="1"/>
    <col min="5" max="5" width="8.28515625" customWidth="1"/>
    <col min="6" max="6" width="7.140625" customWidth="1"/>
    <col min="7" max="7" width="8.42578125" customWidth="1"/>
    <col min="8" max="8" width="3.85546875" customWidth="1"/>
    <col min="9" max="9" width="9.7109375" customWidth="1"/>
    <col min="10" max="10" width="7.85546875" customWidth="1"/>
    <col min="11" max="11" width="9.42578125" customWidth="1"/>
    <col min="12" max="12" width="10.140625" customWidth="1"/>
    <col min="13" max="13" width="11.42578125" bestFit="1" customWidth="1"/>
    <col min="14" max="14" width="7.5703125" customWidth="1"/>
    <col min="15" max="15" width="12" customWidth="1"/>
  </cols>
  <sheetData>
    <row r="1" spans="1:15" x14ac:dyDescent="0.25">
      <c r="B1" s="86" t="s">
        <v>62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23.25" customHeight="1" x14ac:dyDescent="0.25">
      <c r="A2" s="89" t="s">
        <v>1</v>
      </c>
      <c r="B2" s="90" t="s">
        <v>30</v>
      </c>
      <c r="C2" s="91" t="s">
        <v>19</v>
      </c>
      <c r="D2" s="91" t="s">
        <v>18</v>
      </c>
      <c r="E2" s="90" t="s">
        <v>2</v>
      </c>
      <c r="F2" s="90"/>
      <c r="G2" s="90"/>
      <c r="H2" s="90"/>
      <c r="I2" s="92" t="s">
        <v>3</v>
      </c>
      <c r="J2" s="92"/>
      <c r="K2" s="92"/>
      <c r="L2" s="88" t="s">
        <v>4</v>
      </c>
      <c r="M2" s="88"/>
      <c r="N2" s="88"/>
      <c r="O2" s="88"/>
    </row>
    <row r="3" spans="1:15" ht="194.25" customHeight="1" thickBot="1" x14ac:dyDescent="0.3">
      <c r="A3" s="89"/>
      <c r="B3" s="90"/>
      <c r="C3" s="91"/>
      <c r="D3" s="91"/>
      <c r="E3" s="40" t="s">
        <v>95</v>
      </c>
      <c r="F3" s="40" t="s">
        <v>96</v>
      </c>
      <c r="G3" s="40" t="s">
        <v>97</v>
      </c>
      <c r="H3" s="41" t="s">
        <v>5</v>
      </c>
      <c r="I3" s="41" t="s">
        <v>21</v>
      </c>
      <c r="J3" s="42" t="s">
        <v>6</v>
      </c>
      <c r="K3" s="42" t="s">
        <v>20</v>
      </c>
      <c r="L3" s="42" t="s">
        <v>22</v>
      </c>
      <c r="M3" s="41" t="s">
        <v>7</v>
      </c>
      <c r="N3" s="41" t="s">
        <v>8</v>
      </c>
      <c r="O3" s="41" t="s">
        <v>9</v>
      </c>
    </row>
    <row r="4" spans="1:15" s="49" customFormat="1" ht="24" customHeight="1" thickBot="1" x14ac:dyDescent="0.3">
      <c r="A4" s="24">
        <v>1</v>
      </c>
      <c r="B4" s="50" t="s">
        <v>32</v>
      </c>
      <c r="C4" s="30" t="s">
        <v>31</v>
      </c>
      <c r="D4" s="52">
        <v>313</v>
      </c>
      <c r="E4" s="48">
        <v>30</v>
      </c>
      <c r="F4" s="48">
        <v>30</v>
      </c>
      <c r="G4" s="48">
        <v>40</v>
      </c>
      <c r="H4" s="32">
        <v>3</v>
      </c>
      <c r="I4" s="33">
        <f t="shared" ref="I4:I37" si="0">AVERAGE(E4:G4)</f>
        <v>33.333333333333336</v>
      </c>
      <c r="J4" s="34">
        <f t="shared" ref="J4:J36" si="1">STDEV(E4:G4)</f>
        <v>5.7735026918962511</v>
      </c>
      <c r="K4" s="35">
        <f t="shared" ref="K4" si="2">J4/I4</f>
        <v>0.17320508075688751</v>
      </c>
      <c r="L4" s="36">
        <v>10432.290000000001</v>
      </c>
      <c r="M4" s="37">
        <v>33.333300000000001</v>
      </c>
      <c r="N4" s="38">
        <v>33.33</v>
      </c>
      <c r="O4" s="39">
        <v>10432.290000000001</v>
      </c>
    </row>
    <row r="5" spans="1:15" ht="87.75" customHeight="1" thickBot="1" x14ac:dyDescent="0.3">
      <c r="A5" s="43">
        <v>2</v>
      </c>
      <c r="B5" s="51" t="s">
        <v>33</v>
      </c>
      <c r="C5" s="44" t="s">
        <v>31</v>
      </c>
      <c r="D5" s="53">
        <v>313</v>
      </c>
      <c r="E5" s="29">
        <v>30</v>
      </c>
      <c r="F5" s="29">
        <v>10</v>
      </c>
      <c r="G5" s="29">
        <v>40</v>
      </c>
      <c r="H5" s="32">
        <v>3</v>
      </c>
      <c r="I5" s="33">
        <f t="shared" si="0"/>
        <v>26.666666666666668</v>
      </c>
      <c r="J5" s="34">
        <f t="shared" si="1"/>
        <v>15.275252316519465</v>
      </c>
      <c r="K5" s="35">
        <f t="shared" ref="K5" si="3">J5/I5</f>
        <v>0.57282196186947987</v>
      </c>
      <c r="L5" s="36">
        <f t="shared" ref="L5:L34" si="4">((D5/H5)*(SUM(E5:G5)))</f>
        <v>8346.6666666666661</v>
      </c>
      <c r="M5" s="37">
        <f t="shared" ref="M5:M37" si="5">L5/D5</f>
        <v>26.666666666666664</v>
      </c>
      <c r="N5" s="38">
        <v>26.67</v>
      </c>
      <c r="O5" s="39">
        <f>N5*D5</f>
        <v>8347.7100000000009</v>
      </c>
    </row>
    <row r="6" spans="1:15" ht="26.25" thickBot="1" x14ac:dyDescent="0.3">
      <c r="A6" s="43">
        <v>3</v>
      </c>
      <c r="B6" s="51" t="s">
        <v>34</v>
      </c>
      <c r="C6" s="44" t="s">
        <v>31</v>
      </c>
      <c r="D6" s="53">
        <v>313</v>
      </c>
      <c r="E6" s="29">
        <v>30</v>
      </c>
      <c r="F6" s="29">
        <v>20</v>
      </c>
      <c r="G6" s="29">
        <v>40</v>
      </c>
      <c r="H6" s="32">
        <v>3</v>
      </c>
      <c r="I6" s="33">
        <f t="shared" si="0"/>
        <v>30</v>
      </c>
      <c r="J6" s="34">
        <f t="shared" si="1"/>
        <v>10</v>
      </c>
      <c r="K6" s="35">
        <f t="shared" ref="K6" si="6">J6/I6</f>
        <v>0.33333333333333331</v>
      </c>
      <c r="L6" s="36">
        <f t="shared" si="4"/>
        <v>9390</v>
      </c>
      <c r="M6" s="37">
        <f t="shared" si="5"/>
        <v>30</v>
      </c>
      <c r="N6" s="38">
        <f t="shared" ref="N6" si="7">ROUND(M6,2)</f>
        <v>30</v>
      </c>
      <c r="O6" s="39">
        <v>9390</v>
      </c>
    </row>
    <row r="7" spans="1:15" ht="15.75" thickBot="1" x14ac:dyDescent="0.3">
      <c r="A7" s="24">
        <v>4</v>
      </c>
      <c r="B7" s="51" t="s">
        <v>85</v>
      </c>
      <c r="C7" s="44" t="s">
        <v>31</v>
      </c>
      <c r="D7" s="53">
        <v>313</v>
      </c>
      <c r="E7" s="29">
        <v>240</v>
      </c>
      <c r="F7" s="29">
        <v>200</v>
      </c>
      <c r="G7" s="29">
        <v>180</v>
      </c>
      <c r="H7" s="32">
        <v>3</v>
      </c>
      <c r="I7" s="33">
        <f>AVERAGE(E7:G7)</f>
        <v>206.66666666666666</v>
      </c>
      <c r="J7" s="34">
        <f t="shared" si="1"/>
        <v>30.550504633038972</v>
      </c>
      <c r="K7" s="35">
        <f t="shared" ref="K7:K10" si="8">J7/I7</f>
        <v>0.14782502241793052</v>
      </c>
      <c r="L7" s="36">
        <v>64687.71</v>
      </c>
      <c r="M7" s="37">
        <f>L7/D7</f>
        <v>206.67</v>
      </c>
      <c r="N7" s="38">
        <f t="shared" ref="N7:N10" si="9">ROUND(M7,2)</f>
        <v>206.67</v>
      </c>
      <c r="O7" s="39">
        <v>64687.71</v>
      </c>
    </row>
    <row r="8" spans="1:15" ht="26.25" thickBot="1" x14ac:dyDescent="0.3">
      <c r="A8" s="43">
        <v>5</v>
      </c>
      <c r="B8" s="51" t="s">
        <v>35</v>
      </c>
      <c r="C8" s="30" t="s">
        <v>31</v>
      </c>
      <c r="D8" s="53">
        <v>313</v>
      </c>
      <c r="E8" s="29">
        <v>150</v>
      </c>
      <c r="F8" s="29">
        <v>200</v>
      </c>
      <c r="G8" s="29">
        <v>150</v>
      </c>
      <c r="H8" s="32">
        <v>3</v>
      </c>
      <c r="I8" s="33">
        <f t="shared" si="0"/>
        <v>166.66666666666666</v>
      </c>
      <c r="J8" s="34">
        <f t="shared" si="1"/>
        <v>28.86751345948133</v>
      </c>
      <c r="K8" s="35">
        <f t="shared" si="8"/>
        <v>0.17320508075688798</v>
      </c>
      <c r="L8" s="36">
        <f t="shared" si="4"/>
        <v>52166.666666666664</v>
      </c>
      <c r="M8" s="37">
        <f t="shared" si="5"/>
        <v>166.66666666666666</v>
      </c>
      <c r="N8" s="38">
        <f t="shared" si="9"/>
        <v>166.67</v>
      </c>
      <c r="O8" s="54">
        <v>52167.71</v>
      </c>
    </row>
    <row r="9" spans="1:15" ht="26.25" thickBot="1" x14ac:dyDescent="0.3">
      <c r="A9" s="43">
        <v>6</v>
      </c>
      <c r="B9" s="51" t="s">
        <v>36</v>
      </c>
      <c r="C9" s="44" t="s">
        <v>31</v>
      </c>
      <c r="D9" s="53">
        <v>313</v>
      </c>
      <c r="E9" s="29">
        <v>210</v>
      </c>
      <c r="F9" s="29">
        <v>150</v>
      </c>
      <c r="G9" s="29">
        <v>140</v>
      </c>
      <c r="H9" s="32">
        <v>3</v>
      </c>
      <c r="I9" s="33">
        <f t="shared" si="0"/>
        <v>166.66666666666666</v>
      </c>
      <c r="J9" s="34">
        <f t="shared" si="1"/>
        <v>37.859388972001859</v>
      </c>
      <c r="K9" s="35">
        <f t="shared" si="8"/>
        <v>0.22715633383201117</v>
      </c>
      <c r="L9" s="36">
        <f t="shared" si="4"/>
        <v>52166.666666666664</v>
      </c>
      <c r="M9" s="37">
        <f t="shared" si="5"/>
        <v>166.66666666666666</v>
      </c>
      <c r="N9" s="38">
        <f t="shared" si="9"/>
        <v>166.67</v>
      </c>
      <c r="O9" s="39">
        <v>52167.71</v>
      </c>
    </row>
    <row r="10" spans="1:15" ht="64.5" thickBot="1" x14ac:dyDescent="0.3">
      <c r="A10" s="24">
        <v>7</v>
      </c>
      <c r="B10" s="51" t="s">
        <v>37</v>
      </c>
      <c r="C10" s="44" t="s">
        <v>31</v>
      </c>
      <c r="D10" s="53">
        <v>313</v>
      </c>
      <c r="E10" s="29">
        <v>30</v>
      </c>
      <c r="F10" s="29">
        <v>50</v>
      </c>
      <c r="G10" s="29">
        <v>40</v>
      </c>
      <c r="H10" s="32">
        <v>3</v>
      </c>
      <c r="I10" s="33">
        <f t="shared" si="0"/>
        <v>40</v>
      </c>
      <c r="J10" s="34">
        <f t="shared" si="1"/>
        <v>10</v>
      </c>
      <c r="K10" s="35">
        <f t="shared" si="8"/>
        <v>0.25</v>
      </c>
      <c r="L10" s="36">
        <v>12520</v>
      </c>
      <c r="M10" s="37">
        <f t="shared" si="5"/>
        <v>40</v>
      </c>
      <c r="N10" s="38">
        <f t="shared" si="9"/>
        <v>40</v>
      </c>
      <c r="O10" s="39">
        <v>12520</v>
      </c>
    </row>
    <row r="11" spans="1:15" ht="39" thickBot="1" x14ac:dyDescent="0.3">
      <c r="A11" s="43">
        <v>8</v>
      </c>
      <c r="B11" s="51" t="s">
        <v>38</v>
      </c>
      <c r="C11" s="44" t="s">
        <v>31</v>
      </c>
      <c r="D11" s="53">
        <v>313</v>
      </c>
      <c r="E11" s="29">
        <v>130</v>
      </c>
      <c r="F11" s="29">
        <v>200</v>
      </c>
      <c r="G11" s="29">
        <v>100</v>
      </c>
      <c r="H11" s="32">
        <v>3</v>
      </c>
      <c r="I11" s="33">
        <f t="shared" si="0"/>
        <v>143.33333333333334</v>
      </c>
      <c r="J11" s="34">
        <f t="shared" si="1"/>
        <v>51.31601439446883</v>
      </c>
      <c r="K11" s="35">
        <f t="shared" ref="K11:K18" si="10">J11/I11</f>
        <v>0.35801870507768951</v>
      </c>
      <c r="L11" s="36">
        <v>44862.29</v>
      </c>
      <c r="M11" s="37">
        <f t="shared" si="5"/>
        <v>143.33000000000001</v>
      </c>
      <c r="N11" s="38">
        <f t="shared" ref="N11:N18" si="11">ROUND(M11,2)</f>
        <v>143.33000000000001</v>
      </c>
      <c r="O11" s="39">
        <v>44862.29</v>
      </c>
    </row>
    <row r="12" spans="1:15" ht="39" thickBot="1" x14ac:dyDescent="0.3">
      <c r="A12" s="43">
        <v>9</v>
      </c>
      <c r="B12" s="51" t="s">
        <v>39</v>
      </c>
      <c r="C12" s="30" t="s">
        <v>31</v>
      </c>
      <c r="D12" s="53">
        <v>313</v>
      </c>
      <c r="E12" s="29">
        <v>120</v>
      </c>
      <c r="F12" s="29">
        <v>200</v>
      </c>
      <c r="G12" s="29">
        <v>100</v>
      </c>
      <c r="H12" s="32">
        <v>3</v>
      </c>
      <c r="I12" s="33">
        <f t="shared" si="0"/>
        <v>140</v>
      </c>
      <c r="J12" s="34">
        <f t="shared" si="1"/>
        <v>52.915026221291811</v>
      </c>
      <c r="K12" s="35">
        <f t="shared" si="10"/>
        <v>0.3779644730092272</v>
      </c>
      <c r="L12" s="36">
        <v>43820</v>
      </c>
      <c r="M12" s="37">
        <f t="shared" si="5"/>
        <v>140</v>
      </c>
      <c r="N12" s="38">
        <f t="shared" si="11"/>
        <v>140</v>
      </c>
      <c r="O12" s="39">
        <v>43820</v>
      </c>
    </row>
    <row r="13" spans="1:15" s="49" customFormat="1" ht="77.25" thickBot="1" x14ac:dyDescent="0.3">
      <c r="A13" s="24">
        <v>10</v>
      </c>
      <c r="B13" s="51" t="s">
        <v>40</v>
      </c>
      <c r="C13" s="44" t="s">
        <v>31</v>
      </c>
      <c r="D13" s="53">
        <v>62</v>
      </c>
      <c r="E13" s="48">
        <v>30</v>
      </c>
      <c r="F13" s="48">
        <v>20</v>
      </c>
      <c r="G13" s="48">
        <v>40</v>
      </c>
      <c r="H13" s="32">
        <v>3</v>
      </c>
      <c r="I13" s="33">
        <f t="shared" si="0"/>
        <v>30</v>
      </c>
      <c r="J13" s="34">
        <f t="shared" si="1"/>
        <v>10</v>
      </c>
      <c r="K13" s="35">
        <f t="shared" si="10"/>
        <v>0.33333333333333331</v>
      </c>
      <c r="L13" s="36">
        <v>1860</v>
      </c>
      <c r="M13" s="37">
        <f t="shared" si="5"/>
        <v>30</v>
      </c>
      <c r="N13" s="38">
        <v>30</v>
      </c>
      <c r="O13" s="39">
        <v>1860</v>
      </c>
    </row>
    <row r="14" spans="1:15" ht="77.25" thickBot="1" x14ac:dyDescent="0.3">
      <c r="A14" s="43">
        <v>11</v>
      </c>
      <c r="B14" s="51" t="s">
        <v>41</v>
      </c>
      <c r="C14" s="44" t="s">
        <v>31</v>
      </c>
      <c r="D14" s="53">
        <v>251</v>
      </c>
      <c r="E14" s="29">
        <v>30</v>
      </c>
      <c r="F14" s="29">
        <v>20</v>
      </c>
      <c r="G14" s="29">
        <v>40</v>
      </c>
      <c r="H14" s="32">
        <v>3</v>
      </c>
      <c r="I14" s="33">
        <f t="shared" si="0"/>
        <v>30</v>
      </c>
      <c r="J14" s="34">
        <f t="shared" si="1"/>
        <v>10</v>
      </c>
      <c r="K14" s="35">
        <f t="shared" si="10"/>
        <v>0.33333333333333331</v>
      </c>
      <c r="L14" s="36">
        <v>7530</v>
      </c>
      <c r="M14" s="37">
        <f t="shared" si="5"/>
        <v>30</v>
      </c>
      <c r="N14" s="38">
        <f t="shared" si="11"/>
        <v>30</v>
      </c>
      <c r="O14" s="39">
        <v>7530</v>
      </c>
    </row>
    <row r="15" spans="1:15" ht="39" thickBot="1" x14ac:dyDescent="0.3">
      <c r="A15" s="43">
        <v>12</v>
      </c>
      <c r="B15" s="51" t="s">
        <v>42</v>
      </c>
      <c r="C15" s="44" t="s">
        <v>31</v>
      </c>
      <c r="D15" s="53">
        <v>251</v>
      </c>
      <c r="E15" s="29">
        <v>30</v>
      </c>
      <c r="F15" s="29">
        <v>100</v>
      </c>
      <c r="G15" s="29">
        <v>40</v>
      </c>
      <c r="H15" s="32">
        <v>3</v>
      </c>
      <c r="I15" s="33">
        <f t="shared" si="0"/>
        <v>56.666666666666664</v>
      </c>
      <c r="J15" s="34">
        <f t="shared" si="1"/>
        <v>37.859388972001817</v>
      </c>
      <c r="K15" s="35">
        <f t="shared" si="10"/>
        <v>0.66810686421179677</v>
      </c>
      <c r="L15" s="36">
        <v>14224.17</v>
      </c>
      <c r="M15" s="37">
        <f t="shared" si="5"/>
        <v>56.67</v>
      </c>
      <c r="N15" s="38">
        <f t="shared" si="11"/>
        <v>56.67</v>
      </c>
      <c r="O15" s="39">
        <v>14224.17</v>
      </c>
    </row>
    <row r="16" spans="1:15" ht="26.25" thickBot="1" x14ac:dyDescent="0.3">
      <c r="A16" s="24">
        <v>13</v>
      </c>
      <c r="B16" s="51" t="s">
        <v>43</v>
      </c>
      <c r="C16" s="30" t="s">
        <v>31</v>
      </c>
      <c r="D16" s="53">
        <v>313</v>
      </c>
      <c r="E16" s="29">
        <v>140</v>
      </c>
      <c r="F16" s="29">
        <v>200</v>
      </c>
      <c r="G16" s="29">
        <v>100</v>
      </c>
      <c r="H16" s="32">
        <v>3</v>
      </c>
      <c r="I16" s="33">
        <f t="shared" si="0"/>
        <v>146.66666666666666</v>
      </c>
      <c r="J16" s="34">
        <f t="shared" si="1"/>
        <v>50.332229568471654</v>
      </c>
      <c r="K16" s="35">
        <f t="shared" si="10"/>
        <v>0.34317429251230674</v>
      </c>
      <c r="L16" s="36">
        <v>45907.71</v>
      </c>
      <c r="M16" s="37">
        <f t="shared" si="5"/>
        <v>146.66999999999999</v>
      </c>
      <c r="N16" s="38">
        <f t="shared" si="11"/>
        <v>146.66999999999999</v>
      </c>
      <c r="O16" s="39">
        <v>45907.71</v>
      </c>
    </row>
    <row r="17" spans="1:15" ht="26.25" thickBot="1" x14ac:dyDescent="0.3">
      <c r="A17" s="43">
        <v>14</v>
      </c>
      <c r="B17" s="51" t="s">
        <v>44</v>
      </c>
      <c r="C17" s="44" t="s">
        <v>31</v>
      </c>
      <c r="D17" s="53">
        <v>313</v>
      </c>
      <c r="E17" s="29">
        <v>150</v>
      </c>
      <c r="F17" s="29">
        <v>200</v>
      </c>
      <c r="G17" s="29">
        <v>100</v>
      </c>
      <c r="H17" s="32">
        <v>3</v>
      </c>
      <c r="I17" s="33">
        <f t="shared" si="0"/>
        <v>150</v>
      </c>
      <c r="J17" s="34">
        <f t="shared" si="1"/>
        <v>50</v>
      </c>
      <c r="K17" s="35">
        <f t="shared" si="10"/>
        <v>0.33333333333333331</v>
      </c>
      <c r="L17" s="36">
        <v>46950</v>
      </c>
      <c r="M17" s="37">
        <f t="shared" si="5"/>
        <v>150</v>
      </c>
      <c r="N17" s="38">
        <f t="shared" si="11"/>
        <v>150</v>
      </c>
      <c r="O17" s="39">
        <v>46950</v>
      </c>
    </row>
    <row r="18" spans="1:15" ht="26.25" thickBot="1" x14ac:dyDescent="0.3">
      <c r="A18" s="43">
        <v>15</v>
      </c>
      <c r="B18" s="51" t="s">
        <v>45</v>
      </c>
      <c r="C18" s="44" t="s">
        <v>31</v>
      </c>
      <c r="D18" s="53">
        <v>313</v>
      </c>
      <c r="E18" s="29">
        <v>160</v>
      </c>
      <c r="F18" s="29">
        <v>200</v>
      </c>
      <c r="G18" s="29">
        <v>100</v>
      </c>
      <c r="H18" s="32">
        <v>3</v>
      </c>
      <c r="I18" s="33">
        <f t="shared" si="0"/>
        <v>153.33333333333334</v>
      </c>
      <c r="J18" s="34">
        <f t="shared" si="1"/>
        <v>50.332229568471689</v>
      </c>
      <c r="K18" s="35">
        <f t="shared" si="10"/>
        <v>0.32825367109872838</v>
      </c>
      <c r="L18" s="36">
        <v>47992.29</v>
      </c>
      <c r="M18" s="37">
        <f t="shared" si="5"/>
        <v>153.33000000000001</v>
      </c>
      <c r="N18" s="38">
        <f t="shared" si="11"/>
        <v>153.33000000000001</v>
      </c>
      <c r="O18" s="39">
        <v>47992.29</v>
      </c>
    </row>
    <row r="19" spans="1:15" ht="26.25" thickBot="1" x14ac:dyDescent="0.3">
      <c r="A19" s="24">
        <v>16</v>
      </c>
      <c r="B19" s="51" t="s">
        <v>46</v>
      </c>
      <c r="C19" s="44" t="s">
        <v>31</v>
      </c>
      <c r="D19" s="53">
        <v>313</v>
      </c>
      <c r="E19" s="29">
        <v>180</v>
      </c>
      <c r="F19" s="29">
        <v>200</v>
      </c>
      <c r="G19" s="29">
        <v>100</v>
      </c>
      <c r="H19" s="32">
        <v>3</v>
      </c>
      <c r="I19" s="33">
        <f t="shared" si="0"/>
        <v>160</v>
      </c>
      <c r="J19" s="34">
        <f t="shared" si="1"/>
        <v>52.915026221291811</v>
      </c>
      <c r="K19" s="35">
        <f t="shared" ref="K19:K34" si="12">J19/I19</f>
        <v>0.33071891388307384</v>
      </c>
      <c r="L19" s="36">
        <v>50080</v>
      </c>
      <c r="M19" s="37">
        <f t="shared" si="5"/>
        <v>160</v>
      </c>
      <c r="N19" s="38">
        <f t="shared" ref="N19:N34" si="13">ROUND(M19,2)</f>
        <v>160</v>
      </c>
      <c r="O19" s="39">
        <v>50080</v>
      </c>
    </row>
    <row r="20" spans="1:15" ht="26.25" thickBot="1" x14ac:dyDescent="0.3">
      <c r="A20" s="43">
        <v>17</v>
      </c>
      <c r="B20" s="51" t="s">
        <v>47</v>
      </c>
      <c r="C20" s="30" t="s">
        <v>31</v>
      </c>
      <c r="D20" s="53">
        <v>208</v>
      </c>
      <c r="E20" s="29">
        <v>150</v>
      </c>
      <c r="F20" s="29">
        <v>200</v>
      </c>
      <c r="G20" s="29">
        <v>150</v>
      </c>
      <c r="H20" s="32">
        <v>3</v>
      </c>
      <c r="I20" s="33">
        <f t="shared" si="0"/>
        <v>166.66666666666666</v>
      </c>
      <c r="J20" s="34">
        <f t="shared" si="1"/>
        <v>28.86751345948133</v>
      </c>
      <c r="K20" s="35">
        <f t="shared" si="12"/>
        <v>0.17320508075688798</v>
      </c>
      <c r="L20" s="36">
        <v>34667.360000000001</v>
      </c>
      <c r="M20" s="37">
        <f t="shared" si="5"/>
        <v>166.67000000000002</v>
      </c>
      <c r="N20" s="38">
        <f t="shared" si="13"/>
        <v>166.67</v>
      </c>
      <c r="O20" s="39">
        <v>34667.360000000001</v>
      </c>
    </row>
    <row r="21" spans="1:15" ht="39" thickBot="1" x14ac:dyDescent="0.3">
      <c r="A21" s="43">
        <v>18</v>
      </c>
      <c r="B21" s="51" t="s">
        <v>48</v>
      </c>
      <c r="C21" s="44" t="s">
        <v>31</v>
      </c>
      <c r="D21" s="53">
        <v>208</v>
      </c>
      <c r="E21" s="29">
        <v>120</v>
      </c>
      <c r="F21" s="29">
        <v>200</v>
      </c>
      <c r="G21" s="29">
        <v>130</v>
      </c>
      <c r="H21" s="32">
        <v>3</v>
      </c>
      <c r="I21" s="33">
        <f t="shared" si="0"/>
        <v>150</v>
      </c>
      <c r="J21" s="34">
        <f t="shared" si="1"/>
        <v>43.588989435406738</v>
      </c>
      <c r="K21" s="35">
        <f t="shared" si="12"/>
        <v>0.29059326290271159</v>
      </c>
      <c r="L21" s="36">
        <v>31200</v>
      </c>
      <c r="M21" s="37">
        <f t="shared" si="5"/>
        <v>150</v>
      </c>
      <c r="N21" s="38">
        <f t="shared" si="13"/>
        <v>150</v>
      </c>
      <c r="O21" s="39">
        <v>31200</v>
      </c>
    </row>
    <row r="22" spans="1:15" ht="39" thickBot="1" x14ac:dyDescent="0.3">
      <c r="A22" s="24">
        <v>19</v>
      </c>
      <c r="B22" s="51" t="s">
        <v>49</v>
      </c>
      <c r="C22" s="44" t="s">
        <v>31</v>
      </c>
      <c r="D22" s="53">
        <v>208</v>
      </c>
      <c r="E22" s="29">
        <v>130</v>
      </c>
      <c r="F22" s="29">
        <v>200</v>
      </c>
      <c r="G22" s="29">
        <v>150</v>
      </c>
      <c r="H22" s="32">
        <v>3</v>
      </c>
      <c r="I22" s="33">
        <f t="shared" si="0"/>
        <v>160</v>
      </c>
      <c r="J22" s="34">
        <f t="shared" si="1"/>
        <v>36.055512754639892</v>
      </c>
      <c r="K22" s="35">
        <f t="shared" si="12"/>
        <v>0.22534695471649932</v>
      </c>
      <c r="L22" s="36">
        <v>33280</v>
      </c>
      <c r="M22" s="37">
        <f t="shared" si="5"/>
        <v>160</v>
      </c>
      <c r="N22" s="38">
        <f t="shared" si="13"/>
        <v>160</v>
      </c>
      <c r="O22" s="39">
        <v>33280</v>
      </c>
    </row>
    <row r="23" spans="1:15" ht="39" thickBot="1" x14ac:dyDescent="0.3">
      <c r="A23" s="43">
        <v>20</v>
      </c>
      <c r="B23" s="51" t="s">
        <v>50</v>
      </c>
      <c r="C23" s="44" t="s">
        <v>31</v>
      </c>
      <c r="D23" s="53">
        <v>208</v>
      </c>
      <c r="E23" s="29">
        <v>600</v>
      </c>
      <c r="F23" s="29">
        <v>600</v>
      </c>
      <c r="G23" s="29">
        <v>380</v>
      </c>
      <c r="H23" s="32">
        <v>3</v>
      </c>
      <c r="I23" s="33">
        <f t="shared" si="0"/>
        <v>526.66666666666663</v>
      </c>
      <c r="J23" s="34">
        <f t="shared" si="1"/>
        <v>127.01705922171759</v>
      </c>
      <c r="K23" s="35">
        <f t="shared" si="12"/>
        <v>0.24117163143364101</v>
      </c>
      <c r="L23" s="36">
        <v>109547.36</v>
      </c>
      <c r="M23" s="37">
        <f t="shared" si="5"/>
        <v>526.66999999999996</v>
      </c>
      <c r="N23" s="38">
        <f t="shared" si="13"/>
        <v>526.66999999999996</v>
      </c>
      <c r="O23" s="39">
        <v>109547.36</v>
      </c>
    </row>
    <row r="24" spans="1:15" ht="64.5" thickBot="1" x14ac:dyDescent="0.3">
      <c r="A24" s="43">
        <v>21</v>
      </c>
      <c r="B24" s="51" t="s">
        <v>51</v>
      </c>
      <c r="C24" s="30" t="s">
        <v>31</v>
      </c>
      <c r="D24" s="53">
        <v>168</v>
      </c>
      <c r="E24" s="29">
        <v>1000</v>
      </c>
      <c r="F24" s="29">
        <v>600</v>
      </c>
      <c r="G24" s="29">
        <v>300</v>
      </c>
      <c r="H24" s="32">
        <v>3</v>
      </c>
      <c r="I24" s="33">
        <f t="shared" si="0"/>
        <v>633.33333333333337</v>
      </c>
      <c r="J24" s="34">
        <f t="shared" si="1"/>
        <v>351.18845842842467</v>
      </c>
      <c r="K24" s="35">
        <f t="shared" si="12"/>
        <v>0.55450809225540731</v>
      </c>
      <c r="L24" s="36">
        <v>106399.44</v>
      </c>
      <c r="M24" s="37">
        <f t="shared" si="5"/>
        <v>633.33000000000004</v>
      </c>
      <c r="N24" s="38">
        <f t="shared" si="13"/>
        <v>633.33000000000004</v>
      </c>
      <c r="O24" s="39">
        <v>106399.44</v>
      </c>
    </row>
    <row r="25" spans="1:15" ht="26.25" thickBot="1" x14ac:dyDescent="0.3">
      <c r="A25" s="24">
        <v>22</v>
      </c>
      <c r="B25" s="51" t="s">
        <v>52</v>
      </c>
      <c r="C25" s="44" t="s">
        <v>31</v>
      </c>
      <c r="D25" s="53">
        <v>313</v>
      </c>
      <c r="E25" s="29">
        <v>120</v>
      </c>
      <c r="F25" s="29">
        <v>200</v>
      </c>
      <c r="G25" s="29">
        <v>100</v>
      </c>
      <c r="H25" s="32">
        <v>3</v>
      </c>
      <c r="I25" s="33">
        <f t="shared" si="0"/>
        <v>140</v>
      </c>
      <c r="J25" s="34">
        <f t="shared" si="1"/>
        <v>52.915026221291811</v>
      </c>
      <c r="K25" s="35">
        <f t="shared" si="12"/>
        <v>0.3779644730092272</v>
      </c>
      <c r="L25" s="36">
        <v>43820</v>
      </c>
      <c r="M25" s="37">
        <f t="shared" si="5"/>
        <v>140</v>
      </c>
      <c r="N25" s="38">
        <f t="shared" si="13"/>
        <v>140</v>
      </c>
      <c r="O25" s="39">
        <v>43820</v>
      </c>
    </row>
    <row r="26" spans="1:15" ht="26.25" thickBot="1" x14ac:dyDescent="0.3">
      <c r="A26" s="43">
        <v>23</v>
      </c>
      <c r="B26" s="51" t="s">
        <v>53</v>
      </c>
      <c r="C26" s="44" t="s">
        <v>31</v>
      </c>
      <c r="D26" s="53">
        <v>313</v>
      </c>
      <c r="E26" s="29">
        <v>120</v>
      </c>
      <c r="F26" s="29">
        <v>200</v>
      </c>
      <c r="G26" s="29">
        <v>130</v>
      </c>
      <c r="H26" s="32">
        <v>3</v>
      </c>
      <c r="I26" s="33">
        <f t="shared" si="0"/>
        <v>150</v>
      </c>
      <c r="J26" s="34">
        <f t="shared" si="1"/>
        <v>43.588989435406738</v>
      </c>
      <c r="K26" s="35">
        <f t="shared" si="12"/>
        <v>0.29059326290271159</v>
      </c>
      <c r="L26" s="36">
        <v>46950</v>
      </c>
      <c r="M26" s="37">
        <f t="shared" si="5"/>
        <v>150</v>
      </c>
      <c r="N26" s="38">
        <f t="shared" si="13"/>
        <v>150</v>
      </c>
      <c r="O26" s="39">
        <v>46950</v>
      </c>
    </row>
    <row r="27" spans="1:15" ht="26.25" thickBot="1" x14ac:dyDescent="0.3">
      <c r="A27" s="43">
        <v>24</v>
      </c>
      <c r="B27" s="51" t="s">
        <v>54</v>
      </c>
      <c r="C27" s="44" t="s">
        <v>31</v>
      </c>
      <c r="D27" s="53">
        <v>313</v>
      </c>
      <c r="E27" s="29">
        <v>110</v>
      </c>
      <c r="F27" s="29">
        <v>200</v>
      </c>
      <c r="G27" s="29">
        <v>100</v>
      </c>
      <c r="H27" s="32">
        <v>3</v>
      </c>
      <c r="I27" s="33">
        <f t="shared" si="0"/>
        <v>136.66666666666666</v>
      </c>
      <c r="J27" s="34">
        <f t="shared" si="1"/>
        <v>55.07570547286101</v>
      </c>
      <c r="K27" s="35">
        <f t="shared" si="12"/>
        <v>0.4029929668745928</v>
      </c>
      <c r="L27" s="36">
        <v>42777.71</v>
      </c>
      <c r="M27" s="37">
        <f t="shared" si="5"/>
        <v>136.66999999999999</v>
      </c>
      <c r="N27" s="38">
        <f t="shared" si="13"/>
        <v>136.66999999999999</v>
      </c>
      <c r="O27" s="39">
        <v>42777.71</v>
      </c>
    </row>
    <row r="28" spans="1:15" ht="26.25" thickBot="1" x14ac:dyDescent="0.3">
      <c r="A28" s="24">
        <v>25</v>
      </c>
      <c r="B28" s="51" t="s">
        <v>55</v>
      </c>
      <c r="C28" s="30" t="s">
        <v>31</v>
      </c>
      <c r="D28" s="53">
        <v>313</v>
      </c>
      <c r="E28" s="29">
        <v>150</v>
      </c>
      <c r="F28" s="29">
        <v>200</v>
      </c>
      <c r="G28" s="29">
        <v>110</v>
      </c>
      <c r="H28" s="32">
        <v>3</v>
      </c>
      <c r="I28" s="33">
        <f t="shared" si="0"/>
        <v>153.33333333333334</v>
      </c>
      <c r="J28" s="34">
        <f t="shared" si="1"/>
        <v>45.092497528228968</v>
      </c>
      <c r="K28" s="35">
        <f t="shared" si="12"/>
        <v>0.29408150561888458</v>
      </c>
      <c r="L28" s="36">
        <v>47992.29</v>
      </c>
      <c r="M28" s="37">
        <f t="shared" si="5"/>
        <v>153.33000000000001</v>
      </c>
      <c r="N28" s="38">
        <f t="shared" si="13"/>
        <v>153.33000000000001</v>
      </c>
      <c r="O28" s="39">
        <v>47992.29</v>
      </c>
    </row>
    <row r="29" spans="1:15" s="49" customFormat="1" ht="26.25" thickBot="1" x14ac:dyDescent="0.3">
      <c r="A29" s="43">
        <v>26</v>
      </c>
      <c r="B29" s="51" t="s">
        <v>86</v>
      </c>
      <c r="C29" s="44" t="s">
        <v>31</v>
      </c>
      <c r="D29" s="53">
        <v>120</v>
      </c>
      <c r="E29" s="48">
        <v>140</v>
      </c>
      <c r="F29" s="48">
        <v>200</v>
      </c>
      <c r="G29" s="48">
        <v>90</v>
      </c>
      <c r="H29" s="32">
        <v>3</v>
      </c>
      <c r="I29" s="33">
        <f t="shared" si="0"/>
        <v>143.33333333333334</v>
      </c>
      <c r="J29" s="34">
        <f t="shared" si="1"/>
        <v>55.07570547286101</v>
      </c>
      <c r="K29" s="35">
        <f t="shared" si="12"/>
        <v>0.38424910795019307</v>
      </c>
      <c r="L29" s="36">
        <v>17199.599999999999</v>
      </c>
      <c r="M29" s="37">
        <f t="shared" si="5"/>
        <v>143.32999999999998</v>
      </c>
      <c r="N29" s="38">
        <v>143.33000000000001</v>
      </c>
      <c r="O29" s="39">
        <v>17199.599999999999</v>
      </c>
    </row>
    <row r="30" spans="1:15" ht="26.25" thickBot="1" x14ac:dyDescent="0.3">
      <c r="A30" s="43">
        <v>27</v>
      </c>
      <c r="B30" s="51" t="s">
        <v>56</v>
      </c>
      <c r="C30" s="44" t="s">
        <v>31</v>
      </c>
      <c r="D30" s="53">
        <v>238</v>
      </c>
      <c r="E30" s="29">
        <v>120</v>
      </c>
      <c r="F30" s="29">
        <v>200</v>
      </c>
      <c r="G30" s="29">
        <v>100</v>
      </c>
      <c r="H30" s="32">
        <v>3</v>
      </c>
      <c r="I30" s="33">
        <f t="shared" si="0"/>
        <v>140</v>
      </c>
      <c r="J30" s="34">
        <f t="shared" si="1"/>
        <v>52.915026221291811</v>
      </c>
      <c r="K30" s="35">
        <f t="shared" si="12"/>
        <v>0.3779644730092272</v>
      </c>
      <c r="L30" s="36">
        <v>33320</v>
      </c>
      <c r="M30" s="37">
        <f t="shared" si="5"/>
        <v>140</v>
      </c>
      <c r="N30" s="38">
        <f t="shared" si="13"/>
        <v>140</v>
      </c>
      <c r="O30" s="39">
        <v>33320</v>
      </c>
    </row>
    <row r="31" spans="1:15" ht="26.25" thickBot="1" x14ac:dyDescent="0.3">
      <c r="A31" s="24">
        <v>28</v>
      </c>
      <c r="B31" s="51" t="s">
        <v>57</v>
      </c>
      <c r="C31" s="44" t="s">
        <v>31</v>
      </c>
      <c r="D31" s="53">
        <v>250</v>
      </c>
      <c r="E31" s="29">
        <v>130</v>
      </c>
      <c r="F31" s="29">
        <v>200</v>
      </c>
      <c r="G31" s="29">
        <v>130</v>
      </c>
      <c r="H31" s="32">
        <v>3</v>
      </c>
      <c r="I31" s="33">
        <f t="shared" si="0"/>
        <v>153.33333333333334</v>
      </c>
      <c r="J31" s="34">
        <f t="shared" si="1"/>
        <v>40.414518843273832</v>
      </c>
      <c r="K31" s="35">
        <f t="shared" si="12"/>
        <v>0.26357294897787281</v>
      </c>
      <c r="L31" s="36">
        <v>38332.5</v>
      </c>
      <c r="M31" s="37">
        <f t="shared" si="5"/>
        <v>153.33000000000001</v>
      </c>
      <c r="N31" s="38">
        <f t="shared" si="13"/>
        <v>153.33000000000001</v>
      </c>
      <c r="O31" s="39">
        <v>38332.5</v>
      </c>
    </row>
    <row r="32" spans="1:15" ht="26.25" thickBot="1" x14ac:dyDescent="0.3">
      <c r="A32" s="43">
        <v>29</v>
      </c>
      <c r="B32" s="51" t="s">
        <v>87</v>
      </c>
      <c r="C32" s="30" t="s">
        <v>31</v>
      </c>
      <c r="D32" s="53">
        <v>238</v>
      </c>
      <c r="E32" s="29">
        <v>30</v>
      </c>
      <c r="F32" s="29">
        <v>50</v>
      </c>
      <c r="G32" s="29">
        <v>40</v>
      </c>
      <c r="H32" s="32">
        <v>3</v>
      </c>
      <c r="I32" s="33">
        <f t="shared" si="0"/>
        <v>40</v>
      </c>
      <c r="J32" s="34">
        <f t="shared" si="1"/>
        <v>10</v>
      </c>
      <c r="K32" s="35">
        <f t="shared" si="12"/>
        <v>0.25</v>
      </c>
      <c r="L32" s="36">
        <f t="shared" si="4"/>
        <v>9520</v>
      </c>
      <c r="M32" s="37">
        <f t="shared" si="5"/>
        <v>40</v>
      </c>
      <c r="N32" s="38">
        <f t="shared" si="13"/>
        <v>40</v>
      </c>
      <c r="O32" s="39">
        <f t="shared" ref="O32" si="14">(E32+F32+G32)*D32/H32</f>
        <v>9520</v>
      </c>
    </row>
    <row r="33" spans="1:15" ht="26.25" thickBot="1" x14ac:dyDescent="0.3">
      <c r="A33" s="43">
        <v>30</v>
      </c>
      <c r="B33" s="51" t="s">
        <v>58</v>
      </c>
      <c r="C33" s="44" t="s">
        <v>31</v>
      </c>
      <c r="D33" s="53">
        <v>250</v>
      </c>
      <c r="E33" s="29">
        <v>30</v>
      </c>
      <c r="F33" s="29">
        <v>90</v>
      </c>
      <c r="G33" s="29">
        <v>40</v>
      </c>
      <c r="H33" s="32">
        <v>3</v>
      </c>
      <c r="I33" s="33">
        <f t="shared" si="0"/>
        <v>53.333333333333336</v>
      </c>
      <c r="J33" s="34">
        <f t="shared" si="1"/>
        <v>32.145502536643178</v>
      </c>
      <c r="K33" s="35">
        <f t="shared" si="12"/>
        <v>0.60272817256205957</v>
      </c>
      <c r="L33" s="36">
        <f t="shared" si="4"/>
        <v>13333.333333333332</v>
      </c>
      <c r="M33" s="37">
        <f t="shared" si="5"/>
        <v>53.333333333333329</v>
      </c>
      <c r="N33" s="38">
        <f t="shared" si="13"/>
        <v>53.33</v>
      </c>
      <c r="O33" s="39">
        <v>13332.5</v>
      </c>
    </row>
    <row r="34" spans="1:15" ht="15.75" thickBot="1" x14ac:dyDescent="0.3">
      <c r="A34" s="24">
        <v>31</v>
      </c>
      <c r="B34" s="51" t="s">
        <v>88</v>
      </c>
      <c r="C34" s="44" t="s">
        <v>31</v>
      </c>
      <c r="D34" s="53">
        <v>250</v>
      </c>
      <c r="E34" s="29">
        <v>30</v>
      </c>
      <c r="F34" s="29">
        <v>90</v>
      </c>
      <c r="G34" s="29">
        <v>40</v>
      </c>
      <c r="H34" s="32">
        <v>3</v>
      </c>
      <c r="I34" s="33">
        <f t="shared" si="0"/>
        <v>53.333333333333336</v>
      </c>
      <c r="J34" s="34">
        <f t="shared" si="1"/>
        <v>32.145502536643178</v>
      </c>
      <c r="K34" s="35">
        <f t="shared" si="12"/>
        <v>0.60272817256205957</v>
      </c>
      <c r="L34" s="36">
        <f t="shared" si="4"/>
        <v>13333.333333333332</v>
      </c>
      <c r="M34" s="37">
        <f t="shared" si="5"/>
        <v>53.333333333333329</v>
      </c>
      <c r="N34" s="38">
        <f t="shared" si="13"/>
        <v>53.33</v>
      </c>
      <c r="O34" s="39">
        <v>13332.5</v>
      </c>
    </row>
    <row r="35" spans="1:15" s="49" customFormat="1" ht="26.25" thickBot="1" x14ac:dyDescent="0.3">
      <c r="A35" s="43">
        <v>32</v>
      </c>
      <c r="B35" s="51" t="s">
        <v>59</v>
      </c>
      <c r="C35" s="44" t="s">
        <v>31</v>
      </c>
      <c r="D35" s="53">
        <v>30</v>
      </c>
      <c r="E35" s="48">
        <v>30</v>
      </c>
      <c r="F35" s="48">
        <v>100</v>
      </c>
      <c r="G35" s="48">
        <v>40</v>
      </c>
      <c r="H35" s="32">
        <v>3</v>
      </c>
      <c r="I35" s="33">
        <f t="shared" si="0"/>
        <v>56.666666666666664</v>
      </c>
      <c r="J35" s="34">
        <f t="shared" si="1"/>
        <v>37.859388972001817</v>
      </c>
      <c r="K35" s="35">
        <f t="shared" ref="K35:K37" si="15">J35/I35</f>
        <v>0.66810686421179677</v>
      </c>
      <c r="L35" s="36">
        <v>1700.1</v>
      </c>
      <c r="M35" s="37">
        <f t="shared" si="5"/>
        <v>56.669999999999995</v>
      </c>
      <c r="N35" s="38">
        <v>56.67</v>
      </c>
      <c r="O35" s="39">
        <v>1700.1</v>
      </c>
    </row>
    <row r="36" spans="1:15" ht="51.75" thickBot="1" x14ac:dyDescent="0.3">
      <c r="A36" s="43">
        <v>33</v>
      </c>
      <c r="B36" s="51" t="s">
        <v>60</v>
      </c>
      <c r="C36" s="30" t="s">
        <v>31</v>
      </c>
      <c r="D36" s="53">
        <v>16</v>
      </c>
      <c r="E36" s="29">
        <v>50</v>
      </c>
      <c r="F36" s="29">
        <v>50</v>
      </c>
      <c r="G36" s="29">
        <v>40</v>
      </c>
      <c r="H36" s="32">
        <v>3</v>
      </c>
      <c r="I36" s="33">
        <f t="shared" si="0"/>
        <v>46.666666666666664</v>
      </c>
      <c r="J36" s="34">
        <f t="shared" si="1"/>
        <v>5.7735026918962706</v>
      </c>
      <c r="K36" s="35">
        <f t="shared" si="15"/>
        <v>0.12371791482634867</v>
      </c>
      <c r="L36" s="36">
        <v>746.72</v>
      </c>
      <c r="M36" s="37">
        <f t="shared" si="5"/>
        <v>46.67</v>
      </c>
      <c r="N36" s="38">
        <f t="shared" ref="N36" si="16">ROUND(M36,2)</f>
        <v>46.67</v>
      </c>
      <c r="O36" s="39">
        <v>746.72</v>
      </c>
    </row>
    <row r="37" spans="1:15" s="49" customFormat="1" ht="15.75" thickBot="1" x14ac:dyDescent="0.3">
      <c r="A37" s="24">
        <v>34</v>
      </c>
      <c r="B37" s="51" t="s">
        <v>89</v>
      </c>
      <c r="C37" s="44" t="s">
        <v>31</v>
      </c>
      <c r="D37" s="53">
        <v>13</v>
      </c>
      <c r="E37" s="48">
        <v>30</v>
      </c>
      <c r="F37" s="48">
        <v>100</v>
      </c>
      <c r="G37" s="48">
        <v>40</v>
      </c>
      <c r="H37" s="32">
        <v>3</v>
      </c>
      <c r="I37" s="33">
        <f t="shared" si="0"/>
        <v>56.666666666666664</v>
      </c>
      <c r="J37" s="34">
        <f>STDEV(E37:G37)</f>
        <v>37.859388972001817</v>
      </c>
      <c r="K37" s="35">
        <f t="shared" si="15"/>
        <v>0.66810686421179677</v>
      </c>
      <c r="L37" s="36">
        <v>736.71</v>
      </c>
      <c r="M37" s="37">
        <f t="shared" si="5"/>
        <v>56.67</v>
      </c>
      <c r="N37" s="38">
        <v>56.67</v>
      </c>
      <c r="O37" s="39">
        <v>736.71</v>
      </c>
    </row>
    <row r="38" spans="1:15" ht="15.75" thickBot="1" x14ac:dyDescent="0.3">
      <c r="A38" s="43">
        <v>35</v>
      </c>
      <c r="B38" s="51" t="s">
        <v>90</v>
      </c>
      <c r="C38" s="30" t="s">
        <v>31</v>
      </c>
      <c r="D38" s="53">
        <v>11</v>
      </c>
      <c r="E38" s="29">
        <v>50</v>
      </c>
      <c r="F38" s="29">
        <v>50</v>
      </c>
      <c r="G38" s="29">
        <v>40</v>
      </c>
      <c r="H38" s="32">
        <v>3</v>
      </c>
      <c r="I38" s="33">
        <f t="shared" ref="I38:I39" si="17">AVERAGE(E38:G38)</f>
        <v>46.666666666666664</v>
      </c>
      <c r="J38" s="34">
        <f t="shared" ref="J38:J39" si="18">STDEV(E38:G38)</f>
        <v>5.7735026918962706</v>
      </c>
      <c r="K38" s="35">
        <f t="shared" ref="K38:K39" si="19">J38/I38</f>
        <v>0.12371791482634867</v>
      </c>
      <c r="L38" s="36">
        <v>513.37</v>
      </c>
      <c r="M38" s="37">
        <f t="shared" ref="M38:M39" si="20">L38/D38</f>
        <v>46.67</v>
      </c>
      <c r="N38" s="38">
        <f t="shared" ref="N38" si="21">ROUND(M38,2)</f>
        <v>46.67</v>
      </c>
      <c r="O38" s="39">
        <v>513.37</v>
      </c>
    </row>
    <row r="39" spans="1:15" s="49" customFormat="1" ht="51.75" thickBot="1" x14ac:dyDescent="0.3">
      <c r="A39" s="43">
        <v>36</v>
      </c>
      <c r="B39" s="51" t="s">
        <v>91</v>
      </c>
      <c r="C39" s="44" t="s">
        <v>31</v>
      </c>
      <c r="D39" s="53">
        <v>11</v>
      </c>
      <c r="E39" s="48">
        <v>30</v>
      </c>
      <c r="F39" s="48">
        <v>50</v>
      </c>
      <c r="G39" s="48">
        <v>40</v>
      </c>
      <c r="H39" s="32">
        <v>3</v>
      </c>
      <c r="I39" s="33">
        <f t="shared" si="17"/>
        <v>40</v>
      </c>
      <c r="J39" s="34">
        <f t="shared" si="18"/>
        <v>10</v>
      </c>
      <c r="K39" s="35">
        <f t="shared" si="19"/>
        <v>0.25</v>
      </c>
      <c r="L39" s="36">
        <v>440</v>
      </c>
      <c r="M39" s="37">
        <f t="shared" si="20"/>
        <v>40</v>
      </c>
      <c r="N39" s="38">
        <v>40</v>
      </c>
      <c r="O39" s="39">
        <v>440</v>
      </c>
    </row>
    <row r="40" spans="1:15" ht="51.75" thickBot="1" x14ac:dyDescent="0.3">
      <c r="A40" s="24">
        <v>37</v>
      </c>
      <c r="B40" s="51" t="s">
        <v>92</v>
      </c>
      <c r="C40" s="44" t="s">
        <v>31</v>
      </c>
      <c r="D40" s="53">
        <v>11</v>
      </c>
      <c r="E40" s="29">
        <v>50</v>
      </c>
      <c r="F40" s="29">
        <v>50</v>
      </c>
      <c r="G40" s="29">
        <v>40</v>
      </c>
      <c r="H40" s="32">
        <v>3</v>
      </c>
      <c r="I40" s="33">
        <f t="shared" ref="I40" si="22">AVERAGE(E40:G40)</f>
        <v>46.666666666666664</v>
      </c>
      <c r="J40" s="34">
        <f t="shared" ref="J40" si="23">STDEV(E40:G40)</f>
        <v>5.7735026918962706</v>
      </c>
      <c r="K40" s="35">
        <f t="shared" ref="K40" si="24">J40/I40</f>
        <v>0.12371791482634867</v>
      </c>
      <c r="L40" s="36">
        <v>513.37</v>
      </c>
      <c r="M40" s="37">
        <f t="shared" ref="M40" si="25">L40/D40</f>
        <v>46.67</v>
      </c>
      <c r="N40" s="38">
        <f t="shared" ref="N40" si="26">ROUND(M40,2)</f>
        <v>46.67</v>
      </c>
      <c r="O40" s="39">
        <v>513.37</v>
      </c>
    </row>
    <row r="41" spans="1:15" ht="26.25" thickBot="1" x14ac:dyDescent="0.3">
      <c r="A41" s="43">
        <v>38</v>
      </c>
      <c r="B41" s="51" t="s">
        <v>93</v>
      </c>
      <c r="C41" s="44" t="s">
        <v>31</v>
      </c>
      <c r="D41" s="53">
        <v>8</v>
      </c>
      <c r="E41" s="29">
        <v>450</v>
      </c>
      <c r="F41" s="29">
        <v>700</v>
      </c>
      <c r="G41" s="29">
        <v>450</v>
      </c>
      <c r="H41" s="32">
        <v>3</v>
      </c>
      <c r="I41" s="33">
        <f t="shared" ref="I41" si="27">AVERAGE(E41:G41)</f>
        <v>533.33333333333337</v>
      </c>
      <c r="J41" s="34">
        <f t="shared" ref="J41" si="28">STDEV(E41:G41)</f>
        <v>144.33756729740637</v>
      </c>
      <c r="K41" s="35">
        <f t="shared" ref="K41" si="29">J41/I41</f>
        <v>0.27063293868263694</v>
      </c>
      <c r="L41" s="36">
        <v>4266.6400000000003</v>
      </c>
      <c r="M41" s="37">
        <f t="shared" ref="M41" si="30">L41/D41</f>
        <v>533.33000000000004</v>
      </c>
      <c r="N41" s="38">
        <v>533.33000000000004</v>
      </c>
      <c r="O41" s="39">
        <v>4266.6400000000003</v>
      </c>
    </row>
    <row r="42" spans="1:15" ht="26.25" thickBot="1" x14ac:dyDescent="0.3">
      <c r="A42" s="43">
        <v>39</v>
      </c>
      <c r="B42" s="51" t="s">
        <v>94</v>
      </c>
      <c r="C42" s="44" t="s">
        <v>31</v>
      </c>
      <c r="D42" s="53">
        <v>1</v>
      </c>
      <c r="E42" s="29">
        <v>30</v>
      </c>
      <c r="F42" s="29">
        <v>100</v>
      </c>
      <c r="G42" s="29">
        <v>40</v>
      </c>
      <c r="H42" s="32">
        <v>3</v>
      </c>
      <c r="I42" s="33">
        <f t="shared" ref="I42:I43" si="31">AVERAGE(E42:G42)</f>
        <v>56.666666666666664</v>
      </c>
      <c r="J42" s="34">
        <f t="shared" ref="J42:J43" si="32">STDEV(E42:G42)</f>
        <v>37.859388972001817</v>
      </c>
      <c r="K42" s="35">
        <f t="shared" ref="K42:K43" si="33">J42/I42</f>
        <v>0.66810686421179677</v>
      </c>
      <c r="L42" s="36">
        <v>56.67</v>
      </c>
      <c r="M42" s="37">
        <f t="shared" ref="M42" si="34">L42/D42</f>
        <v>56.67</v>
      </c>
      <c r="N42" s="38">
        <f t="shared" ref="N42" si="35">ROUND(M42,2)</f>
        <v>56.67</v>
      </c>
      <c r="O42" s="39">
        <v>56.67</v>
      </c>
    </row>
    <row r="43" spans="1:15" ht="23.25" customHeight="1" thickBot="1" x14ac:dyDescent="0.3">
      <c r="A43" s="24">
        <v>40</v>
      </c>
      <c r="B43" s="51" t="s">
        <v>69</v>
      </c>
      <c r="C43" s="44" t="s">
        <v>31</v>
      </c>
      <c r="D43" s="53">
        <v>191</v>
      </c>
      <c r="E43" s="29">
        <v>420</v>
      </c>
      <c r="F43" s="29">
        <v>450</v>
      </c>
      <c r="G43" s="29">
        <v>250</v>
      </c>
      <c r="H43" s="32">
        <v>3</v>
      </c>
      <c r="I43" s="33">
        <f t="shared" si="31"/>
        <v>373.33333333333331</v>
      </c>
      <c r="J43" s="34">
        <f t="shared" si="32"/>
        <v>107.85793124908962</v>
      </c>
      <c r="K43" s="35">
        <f t="shared" si="33"/>
        <v>0.28890517298863294</v>
      </c>
      <c r="L43" s="36">
        <v>71306.03</v>
      </c>
      <c r="M43" s="37">
        <f>L43/D43</f>
        <v>373.33</v>
      </c>
      <c r="N43" s="38">
        <f>ROUND(M43,2)</f>
        <v>373.33</v>
      </c>
      <c r="O43" s="39">
        <v>71306.03</v>
      </c>
    </row>
    <row r="44" spans="1:15" ht="23.25" customHeight="1" thickBot="1" x14ac:dyDescent="0.3">
      <c r="A44" s="43">
        <v>41</v>
      </c>
      <c r="B44" s="51" t="s">
        <v>70</v>
      </c>
      <c r="C44" s="44" t="s">
        <v>31</v>
      </c>
      <c r="D44" s="53">
        <v>191</v>
      </c>
      <c r="E44" s="29">
        <v>700</v>
      </c>
      <c r="F44" s="29">
        <v>450</v>
      </c>
      <c r="G44" s="29">
        <v>250</v>
      </c>
      <c r="H44" s="32">
        <v>3</v>
      </c>
      <c r="I44" s="33">
        <f t="shared" ref="I44:I47" si="36">AVERAGE(E44:G44)</f>
        <v>466.66666666666669</v>
      </c>
      <c r="J44" s="34">
        <f t="shared" ref="J44:J47" si="37">STDEV(E44:G44)</f>
        <v>225.46248764114466</v>
      </c>
      <c r="K44" s="35">
        <f t="shared" ref="K44:K47" si="38">J44/I44</f>
        <v>0.48313390208816709</v>
      </c>
      <c r="L44" s="36">
        <v>89133.97</v>
      </c>
      <c r="M44" s="37">
        <f t="shared" ref="M44:M46" si="39">L44/D44</f>
        <v>466.67</v>
      </c>
      <c r="N44" s="38">
        <f t="shared" ref="N44:N46" si="40">ROUND(M44,2)</f>
        <v>466.67</v>
      </c>
      <c r="O44" s="39">
        <v>89133.97</v>
      </c>
    </row>
    <row r="45" spans="1:15" ht="27.75" customHeight="1" thickBot="1" x14ac:dyDescent="0.3">
      <c r="A45" s="43">
        <v>42</v>
      </c>
      <c r="B45" s="51" t="s">
        <v>71</v>
      </c>
      <c r="C45" s="44" t="s">
        <v>31</v>
      </c>
      <c r="D45" s="53">
        <v>191</v>
      </c>
      <c r="E45" s="29">
        <v>600</v>
      </c>
      <c r="F45" s="29">
        <v>500</v>
      </c>
      <c r="G45" s="29">
        <v>250</v>
      </c>
      <c r="H45" s="32">
        <v>3</v>
      </c>
      <c r="I45" s="33">
        <f t="shared" si="36"/>
        <v>450</v>
      </c>
      <c r="J45" s="34">
        <f t="shared" si="37"/>
        <v>180.27756377319946</v>
      </c>
      <c r="K45" s="35">
        <f t="shared" si="38"/>
        <v>0.40061680838488767</v>
      </c>
      <c r="L45" s="36">
        <f t="shared" ref="L45" si="41">((D45/H45)*(SUM(E45:G45)))</f>
        <v>85950</v>
      </c>
      <c r="M45" s="37">
        <f t="shared" si="39"/>
        <v>450</v>
      </c>
      <c r="N45" s="38">
        <f t="shared" si="40"/>
        <v>450</v>
      </c>
      <c r="O45" s="39">
        <v>85950</v>
      </c>
    </row>
    <row r="46" spans="1:15" ht="33" customHeight="1" thickBot="1" x14ac:dyDescent="0.3">
      <c r="A46" s="24">
        <v>43</v>
      </c>
      <c r="B46" s="51" t="s">
        <v>72</v>
      </c>
      <c r="C46" s="44" t="s">
        <v>31</v>
      </c>
      <c r="D46" s="53">
        <v>191</v>
      </c>
      <c r="E46" s="29">
        <v>350</v>
      </c>
      <c r="F46" s="29">
        <v>300</v>
      </c>
      <c r="G46" s="29">
        <v>180</v>
      </c>
      <c r="H46" s="32">
        <v>3</v>
      </c>
      <c r="I46" s="33">
        <f t="shared" si="36"/>
        <v>276.66666666666669</v>
      </c>
      <c r="J46" s="34">
        <f t="shared" si="37"/>
        <v>87.368949480541019</v>
      </c>
      <c r="K46" s="35">
        <f t="shared" si="38"/>
        <v>0.31579138366460607</v>
      </c>
      <c r="L46" s="36">
        <v>52843.97</v>
      </c>
      <c r="M46" s="37">
        <f t="shared" si="39"/>
        <v>276.67</v>
      </c>
      <c r="N46" s="38">
        <f t="shared" si="40"/>
        <v>276.67</v>
      </c>
      <c r="O46" s="39">
        <v>52843.97</v>
      </c>
    </row>
    <row r="47" spans="1:15" ht="24.75" customHeight="1" thickBot="1" x14ac:dyDescent="0.3">
      <c r="A47" s="43">
        <v>44</v>
      </c>
      <c r="B47" s="51" t="s">
        <v>73</v>
      </c>
      <c r="C47" s="44" t="s">
        <v>31</v>
      </c>
      <c r="D47" s="53">
        <v>191</v>
      </c>
      <c r="E47" s="29">
        <v>310</v>
      </c>
      <c r="F47" s="29">
        <v>200</v>
      </c>
      <c r="G47" s="29">
        <v>180</v>
      </c>
      <c r="H47" s="32">
        <v>3</v>
      </c>
      <c r="I47" s="33">
        <f t="shared" si="36"/>
        <v>230</v>
      </c>
      <c r="J47" s="34">
        <f t="shared" si="37"/>
        <v>70</v>
      </c>
      <c r="K47" s="35">
        <f t="shared" si="38"/>
        <v>0.30434782608695654</v>
      </c>
      <c r="L47" s="36">
        <v>43930</v>
      </c>
      <c r="M47" s="37">
        <f>L47/D47</f>
        <v>230</v>
      </c>
      <c r="N47" s="38">
        <f>ROUND(M47,2)</f>
        <v>230</v>
      </c>
      <c r="O47" s="39">
        <v>43930</v>
      </c>
    </row>
    <row r="48" spans="1:15" ht="24" customHeight="1" thickBot="1" x14ac:dyDescent="0.3">
      <c r="A48" s="43">
        <v>45</v>
      </c>
      <c r="B48" s="51" t="s">
        <v>74</v>
      </c>
      <c r="C48" s="44" t="s">
        <v>31</v>
      </c>
      <c r="D48" s="53">
        <v>191</v>
      </c>
      <c r="E48" s="29">
        <v>340</v>
      </c>
      <c r="F48" s="29">
        <v>250</v>
      </c>
      <c r="G48" s="29">
        <v>250</v>
      </c>
      <c r="H48" s="32">
        <v>3</v>
      </c>
      <c r="I48" s="33">
        <f t="shared" ref="I48:I51" si="42">AVERAGE(E48:G48)</f>
        <v>280</v>
      </c>
      <c r="J48" s="34">
        <f t="shared" ref="J48:J51" si="43">STDEV(E48:G48)</f>
        <v>51.96152422706632</v>
      </c>
      <c r="K48" s="35">
        <f t="shared" ref="K48:K51" si="44">J48/I48</f>
        <v>0.18557687223952257</v>
      </c>
      <c r="L48" s="36">
        <f t="shared" ref="L48:L49" si="45">((D48/H48)*(SUM(E48:G48)))</f>
        <v>53480</v>
      </c>
      <c r="M48" s="37">
        <f t="shared" ref="M48:M50" si="46">L48/D48</f>
        <v>280</v>
      </c>
      <c r="N48" s="38">
        <f t="shared" ref="N48:N50" si="47">ROUND(M48,2)</f>
        <v>280</v>
      </c>
      <c r="O48" s="39">
        <v>53480</v>
      </c>
    </row>
    <row r="49" spans="1:15" ht="24.75" customHeight="1" thickBot="1" x14ac:dyDescent="0.3">
      <c r="A49" s="24">
        <v>46</v>
      </c>
      <c r="B49" s="51" t="s">
        <v>75</v>
      </c>
      <c r="C49" s="44" t="s">
        <v>31</v>
      </c>
      <c r="D49" s="53">
        <v>191</v>
      </c>
      <c r="E49" s="29">
        <v>340</v>
      </c>
      <c r="F49" s="29">
        <v>250</v>
      </c>
      <c r="G49" s="29">
        <v>250</v>
      </c>
      <c r="H49" s="32">
        <v>3</v>
      </c>
      <c r="I49" s="33">
        <f t="shared" si="42"/>
        <v>280</v>
      </c>
      <c r="J49" s="34">
        <f t="shared" si="43"/>
        <v>51.96152422706632</v>
      </c>
      <c r="K49" s="35">
        <f t="shared" si="44"/>
        <v>0.18557687223952257</v>
      </c>
      <c r="L49" s="36">
        <f t="shared" si="45"/>
        <v>53480</v>
      </c>
      <c r="M49" s="37">
        <f t="shared" si="46"/>
        <v>280</v>
      </c>
      <c r="N49" s="38">
        <f t="shared" si="47"/>
        <v>280</v>
      </c>
      <c r="O49" s="39">
        <v>53480</v>
      </c>
    </row>
    <row r="50" spans="1:15" ht="27" customHeight="1" thickBot="1" x14ac:dyDescent="0.3">
      <c r="A50" s="43">
        <v>47</v>
      </c>
      <c r="B50" s="51" t="s">
        <v>76</v>
      </c>
      <c r="C50" s="44" t="s">
        <v>31</v>
      </c>
      <c r="D50" s="53">
        <v>191</v>
      </c>
      <c r="E50" s="29">
        <v>580</v>
      </c>
      <c r="F50" s="29">
        <v>500</v>
      </c>
      <c r="G50" s="29">
        <v>340</v>
      </c>
      <c r="H50" s="32">
        <v>3</v>
      </c>
      <c r="I50" s="33">
        <f t="shared" si="42"/>
        <v>473.33333333333331</v>
      </c>
      <c r="J50" s="34">
        <f t="shared" si="43"/>
        <v>122.20201853215565</v>
      </c>
      <c r="K50" s="35">
        <f t="shared" si="44"/>
        <v>0.25817327858906125</v>
      </c>
      <c r="L50" s="36">
        <v>90406.03</v>
      </c>
      <c r="M50" s="37">
        <f t="shared" si="46"/>
        <v>473.33</v>
      </c>
      <c r="N50" s="38">
        <f t="shared" si="47"/>
        <v>473.33</v>
      </c>
      <c r="O50" s="39">
        <v>90406.03</v>
      </c>
    </row>
    <row r="51" spans="1:15" ht="39" thickBot="1" x14ac:dyDescent="0.3">
      <c r="A51" s="43">
        <v>48</v>
      </c>
      <c r="B51" s="51" t="s">
        <v>77</v>
      </c>
      <c r="C51" s="44" t="s">
        <v>31</v>
      </c>
      <c r="D51" s="53">
        <v>191</v>
      </c>
      <c r="E51" s="29">
        <v>780</v>
      </c>
      <c r="F51" s="29">
        <v>600</v>
      </c>
      <c r="G51" s="29">
        <v>400</v>
      </c>
      <c r="H51" s="32">
        <v>3</v>
      </c>
      <c r="I51" s="33">
        <f t="shared" si="42"/>
        <v>593.33333333333337</v>
      </c>
      <c r="J51" s="34">
        <f t="shared" si="43"/>
        <v>190.08769905844346</v>
      </c>
      <c r="K51" s="35">
        <f t="shared" si="44"/>
        <v>0.32037252650299458</v>
      </c>
      <c r="L51" s="36">
        <v>113326.03</v>
      </c>
      <c r="M51" s="37">
        <f>L51/D51</f>
        <v>593.33000000000004</v>
      </c>
      <c r="N51" s="38">
        <f>ROUND(M51,2)</f>
        <v>593.33000000000004</v>
      </c>
      <c r="O51" s="39">
        <v>113326.03</v>
      </c>
    </row>
    <row r="52" spans="1:15" ht="21.75" customHeight="1" thickBot="1" x14ac:dyDescent="0.3">
      <c r="A52" s="24">
        <v>49</v>
      </c>
      <c r="B52" s="51" t="s">
        <v>61</v>
      </c>
      <c r="C52" s="44" t="s">
        <v>31</v>
      </c>
      <c r="D52" s="53">
        <v>313</v>
      </c>
      <c r="E52" s="29">
        <v>50</v>
      </c>
      <c r="F52" s="29">
        <v>50</v>
      </c>
      <c r="G52" s="29">
        <v>40</v>
      </c>
      <c r="H52" s="32">
        <v>3</v>
      </c>
      <c r="I52" s="33">
        <f t="shared" ref="I52" si="48">AVERAGE(E52:G52)</f>
        <v>46.666666666666664</v>
      </c>
      <c r="J52" s="34">
        <f t="shared" ref="J52" si="49">STDEV(E52:G52)</f>
        <v>5.7735026918962706</v>
      </c>
      <c r="K52" s="35">
        <f t="shared" ref="K52" si="50">J52/I52</f>
        <v>0.12371791482634867</v>
      </c>
      <c r="L52" s="36">
        <v>14607.71</v>
      </c>
      <c r="M52" s="37">
        <f t="shared" ref="M52" si="51">L52/D52</f>
        <v>46.669999999999995</v>
      </c>
      <c r="N52" s="38">
        <f t="shared" ref="N52" si="52">ROUND(M52,2)</f>
        <v>46.67</v>
      </c>
      <c r="O52" s="39">
        <v>14607.71</v>
      </c>
    </row>
    <row r="53" spans="1:15" x14ac:dyDescent="0.25">
      <c r="J53" s="45"/>
      <c r="O53" s="47">
        <f>SUM(O4:O52)</f>
        <v>1812048.1700000002</v>
      </c>
    </row>
    <row r="54" spans="1:15" x14ac:dyDescent="0.25">
      <c r="L54" t="s">
        <v>67</v>
      </c>
      <c r="O54" s="47"/>
    </row>
    <row r="58" spans="1:15" x14ac:dyDescent="0.25">
      <c r="B58" s="45" t="s">
        <v>63</v>
      </c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7">
        <v>1812048.17</v>
      </c>
      <c r="N58" s="45"/>
    </row>
    <row r="60" spans="1:15" x14ac:dyDescent="0.25">
      <c r="B60" s="46"/>
      <c r="C60" s="84" t="s">
        <v>64</v>
      </c>
      <c r="D60" s="85"/>
      <c r="E60" s="85"/>
      <c r="F60" s="85"/>
      <c r="G60" s="85"/>
      <c r="H60" s="46"/>
      <c r="J60" s="93" t="s">
        <v>81</v>
      </c>
      <c r="K60" s="93"/>
    </row>
    <row r="61" spans="1:15" x14ac:dyDescent="0.25">
      <c r="J61" s="45" t="s">
        <v>98</v>
      </c>
    </row>
    <row r="62" spans="1:15" x14ac:dyDescent="0.25">
      <c r="C62" s="45" t="s">
        <v>65</v>
      </c>
      <c r="D62" s="45"/>
      <c r="E62" s="45"/>
      <c r="F62" s="45"/>
      <c r="G62" s="45"/>
      <c r="H62" s="45"/>
      <c r="I62" s="45"/>
      <c r="J62" s="45" t="s">
        <v>66</v>
      </c>
      <c r="K62" s="45"/>
      <c r="L62" s="45"/>
    </row>
    <row r="63" spans="1:15" x14ac:dyDescent="0.25">
      <c r="J63" s="45" t="s">
        <v>98</v>
      </c>
    </row>
  </sheetData>
  <mergeCells count="10">
    <mergeCell ref="C60:G60"/>
    <mergeCell ref="B1:O1"/>
    <mergeCell ref="L2:O2"/>
    <mergeCell ref="A2:A3"/>
    <mergeCell ref="B2:B3"/>
    <mergeCell ref="C2:C3"/>
    <mergeCell ref="D2:D3"/>
    <mergeCell ref="E2:H2"/>
    <mergeCell ref="I2:K2"/>
    <mergeCell ref="J60:K60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обосн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2026-08-12T10:50:43Z</dcterms:modified>
</cp:coreProperties>
</file>