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СОШ 70 лаборатория по физике\Лаборатория по физике\"/>
    </mc:Choice>
  </mc:AlternateContent>
  <xr:revisionPtr revIDLastSave="0" documentId="13_ncr:1_{E17A8199-4A73-402E-8F19-9F1F2758693B}" xr6:coauthVersionLast="47" xr6:coauthVersionMax="47" xr10:uidLastSave="{00000000-0000-0000-0000-000000000000}"/>
  <bookViews>
    <workbookView xWindow="31125" yWindow="795" windowWidth="21600" windowHeight="11295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" i="1" l="1"/>
  <c r="O11" i="1" s="1"/>
  <c r="O12" i="1" s="1"/>
  <c r="J11" i="1"/>
  <c r="I11" i="1"/>
  <c r="K11" i="1" l="1"/>
  <c r="M11" i="1"/>
  <c r="N11" i="1" s="1"/>
</calcChain>
</file>

<file path=xl/sharedStrings.xml><?xml version="1.0" encoding="utf-8"?>
<sst xmlns="http://schemas.openxmlformats.org/spreadsheetml/2006/main" count="28" uniqueCount="28">
  <si>
    <t>Приложение № 2 к Извещению</t>
  </si>
  <si>
    <t>Обоснование начальной (максимальной) цены договора</t>
  </si>
  <si>
    <t>Поставка учебно-лабораторного оборудования по физике  для нужд МАОУ СОШ № 70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</si>
  <si>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</si>
  <si>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Обоснование НМЦД проводилось по среднему арифметическому значению цен, содержащихся в трех коммерческих предложениях.</t>
  </si>
  <si>
    <t>№</t>
  </si>
  <si>
    <t>Наименование товара, работы, услуги</t>
  </si>
  <si>
    <t>ОКПД2</t>
  </si>
  <si>
    <t>Ед. изм.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</si>
  <si>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</si>
  <si>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</si>
  <si>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</si>
  <si>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</si>
  <si>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Коммерческое
предложение № 1
</t>
  </si>
  <si>
    <t xml:space="preserve">Коммерческое
предложение № 2
</t>
  </si>
  <si>
    <t xml:space="preserve">Коммерческое
предложение № 3
</t>
  </si>
  <si>
    <t>Средняя арифметическая цена за единицу &lt;ц&gt;</t>
  </si>
  <si>
    <t>Среднее квадратичное отклонение</t>
  </si>
  <si>
    <r>
      <t xml:space="preserve">Коэффициент вариации цен V (%) </t>
    </r>
    <r>
      <rPr>
        <sz val="9"/>
        <rFont val="Times New Roman"/>
        <family val="1"/>
      </rPr>
      <t>(не должен превышать 33%)</t>
    </r>
  </si>
  <si>
    <r>
      <rPr>
        <b/>
        <sz val="10"/>
        <rFont val="Times New Roman"/>
        <family val="1"/>
      </rPr>
      <t>Расчет Н(М)ЦД по формуле</t>
    </r>
    <r>
      <rPr>
        <sz val="10"/>
        <rFont val="Times New Roman"/>
        <family val="1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</si>
  <si>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</si>
  <si>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до сотых долей после запятой (руб.)</t>
  </si>
  <si>
    <t>Н(М)ЦД с учетом округления цены за единицу (руб.)</t>
  </si>
  <si>
    <t>компл.</t>
  </si>
  <si>
    <t>ИТОГО:</t>
  </si>
  <si>
    <t>На основании проведенного анализа рынка и расчетов, НМЦД составляет: 430 791 рубль 67 копеек</t>
  </si>
  <si>
    <t>Комплект оборудования ОГЭ/ГИА — лаборатория по физике с батарейным блоком</t>
  </si>
  <si>
    <t>32.99.53.130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</si>
</sst>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9"/>
      <name val="Times New Roman"/>
    </font>
    <font>
      <sz val="11"/>
      <name val="Carlito"/>
    </font>
    <font>
      <sz val="10"/>
      <name val="Times New Roman"/>
    </font>
    <font>
      <b/>
      <sz val="10"/>
      <name val="Times New Roman"/>
    </font>
    <font>
      <b/>
      <sz val="12"/>
      <name val="Times New Roman"/>
    </font>
    <font>
      <b/>
      <sz val="9"/>
      <name val="Times New Roman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0" borderId="0" xfId="1" applyNumberFormat="1" applyFont="1" applyFill="1" applyBorder="1"/>
    <xf numFmtId="0" fontId="0" fillId="0" borderId="0" xfId="0" applyFill="1"/>
    <xf numFmtId="1" fontId="5" fillId="0" borderId="19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center" wrapText="1"/>
    </xf>
    <xf numFmtId="0" fontId="4" fillId="0" borderId="12" xfId="1" applyNumberFormat="1" applyFont="1" applyFill="1" applyBorder="1" applyAlignment="1">
      <alignment horizontal="center" vertical="center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10" fillId="0" borderId="11" xfId="1" applyNumberFormat="1" applyFont="1" applyFill="1" applyBorder="1" applyAlignment="1">
      <alignment horizontal="center" vertical="center" wrapText="1"/>
    </xf>
    <xf numFmtId="0" fontId="10" fillId="0" borderId="17" xfId="1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top" wrapText="1"/>
    </xf>
    <xf numFmtId="4" fontId="5" fillId="0" borderId="19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20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9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center" wrapText="1"/>
    </xf>
    <xf numFmtId="0" fontId="10" fillId="0" borderId="5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4" fillId="0" borderId="17" xfId="1" applyNumberFormat="1" applyFont="1" applyFill="1" applyBorder="1" applyAlignment="1">
      <alignment horizontal="center" vertical="center" wrapText="1"/>
    </xf>
    <xf numFmtId="0" fontId="10" fillId="0" borderId="6" xfId="1" applyNumberFormat="1" applyFont="1" applyFill="1" applyBorder="1" applyAlignment="1">
      <alignment horizontal="center" vertical="center" wrapText="1"/>
    </xf>
    <xf numFmtId="0" fontId="4" fillId="0" borderId="21" xfId="1" applyNumberFormat="1" applyFont="1" applyFill="1" applyBorder="1" applyAlignment="1">
      <alignment horizontal="center" vertical="center" wrapText="1"/>
    </xf>
    <xf numFmtId="0" fontId="8" fillId="0" borderId="13" xfId="1" applyNumberFormat="1" applyFont="1" applyFill="1" applyBorder="1" applyAlignment="1">
      <alignment horizontal="right" vertical="center"/>
    </xf>
    <xf numFmtId="0" fontId="1" fillId="0" borderId="14" xfId="1" applyNumberFormat="1" applyFont="1" applyFill="1" applyBorder="1" applyAlignment="1">
      <alignment horizontal="right" vertical="center"/>
    </xf>
    <xf numFmtId="4" fontId="1" fillId="0" borderId="14" xfId="0" applyNumberFormat="1" applyFont="1" applyFill="1" applyBorder="1" applyAlignment="1">
      <alignment horizontal="right" vertical="center"/>
    </xf>
    <xf numFmtId="4" fontId="1" fillId="0" borderId="15" xfId="0" applyNumberFormat="1" applyFont="1" applyFill="1" applyBorder="1" applyAlignment="1">
      <alignment horizontal="right" vertical="center"/>
    </xf>
    <xf numFmtId="0" fontId="4" fillId="0" borderId="8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center"/>
    </xf>
    <xf numFmtId="0" fontId="9" fillId="0" borderId="0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9</xdr:row>
      <xdr:rowOff>1632263</xdr:rowOff>
    </xdr:from>
    <xdr:to>
      <xdr:col>11</xdr:col>
      <xdr:colOff>1495425</xdr:colOff>
      <xdr:row>9</xdr:row>
      <xdr:rowOff>1990725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9</xdr:row>
      <xdr:rowOff>1457325</xdr:rowOff>
    </xdr:from>
    <xdr:to>
      <xdr:col>11</xdr:col>
      <xdr:colOff>323850</xdr:colOff>
      <xdr:row>9</xdr:row>
      <xdr:rowOff>1676400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9</xdr:row>
      <xdr:rowOff>1457325</xdr:rowOff>
    </xdr:from>
    <xdr:to>
      <xdr:col>11</xdr:col>
      <xdr:colOff>323850</xdr:colOff>
      <xdr:row>9</xdr:row>
      <xdr:rowOff>1676400</xdr:rowOff>
    </xdr:to>
    <xdr:pic>
      <xdr:nvPicPr>
        <xdr:cNvPr id="4" name="/xl/media/image2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9"/>
  <sheetViews>
    <sheetView tabSelected="1" topLeftCell="A6" workbookViewId="0">
      <selection activeCell="C11" sqref="C11"/>
    </sheetView>
  </sheetViews>
  <sheetFormatPr defaultRowHeight="14.25"/>
  <cols>
    <col min="1" max="1" width="5" customWidth="1"/>
    <col min="2" max="2" width="39.5" customWidth="1"/>
    <col min="3" max="3" width="10.125" customWidth="1"/>
    <col min="4" max="4" width="7.125" customWidth="1"/>
    <col min="5" max="5" width="6.75" customWidth="1"/>
    <col min="6" max="6" width="13.875" customWidth="1"/>
    <col min="7" max="8" width="14.125" customWidth="1"/>
    <col min="9" max="9" width="14.5" customWidth="1"/>
    <col min="10" max="10" width="12.5" customWidth="1"/>
    <col min="11" max="11" width="11.25" customWidth="1"/>
    <col min="12" max="12" width="20.25" customWidth="1"/>
    <col min="13" max="13" width="12.75" customWidth="1"/>
    <col min="14" max="14" width="12.25" customWidth="1"/>
    <col min="15" max="15" width="13.7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</row>
    <row r="3" spans="1:15" ht="15.75">
      <c r="A3" s="1"/>
      <c r="B3" s="37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>
      <c r="A5" s="1"/>
      <c r="B5" s="37" t="s">
        <v>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>
      <c r="A6" s="39" t="s"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>
      <c r="A7" s="39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2" customFormat="1" ht="37.5" customHeight="1">
      <c r="A9" s="20" t="s">
        <v>5</v>
      </c>
      <c r="B9" s="21" t="s">
        <v>6</v>
      </c>
      <c r="C9" s="29" t="s">
        <v>7</v>
      </c>
      <c r="D9" s="26" t="s">
        <v>8</v>
      </c>
      <c r="E9" s="27" t="s">
        <v>9</v>
      </c>
      <c r="F9" s="20" t="s">
        <v>10</v>
      </c>
      <c r="G9" s="21"/>
      <c r="H9" s="22"/>
      <c r="I9" s="35" t="s">
        <v>11</v>
      </c>
      <c r="J9" s="35"/>
      <c r="K9" s="35"/>
      <c r="L9" s="20" t="s">
        <v>12</v>
      </c>
      <c r="M9" s="21"/>
      <c r="N9" s="21"/>
      <c r="O9" s="22"/>
    </row>
    <row r="10" spans="1:15" s="2" customFormat="1" ht="161.25" customHeight="1">
      <c r="A10" s="24"/>
      <c r="B10" s="25"/>
      <c r="C10" s="30"/>
      <c r="D10" s="25"/>
      <c r="E10" s="28"/>
      <c r="F10" s="7" t="s">
        <v>13</v>
      </c>
      <c r="G10" s="8" t="s">
        <v>14</v>
      </c>
      <c r="H10" s="9" t="s">
        <v>15</v>
      </c>
      <c r="I10" s="10" t="s">
        <v>16</v>
      </c>
      <c r="J10" s="11" t="s">
        <v>17</v>
      </c>
      <c r="K10" s="12" t="s">
        <v>18</v>
      </c>
      <c r="L10" s="13" t="s">
        <v>19</v>
      </c>
      <c r="M10" s="8" t="s">
        <v>20</v>
      </c>
      <c r="N10" s="8" t="s">
        <v>21</v>
      </c>
      <c r="O10" s="9" t="s">
        <v>22</v>
      </c>
    </row>
    <row r="11" spans="1:15" ht="47.25" customHeight="1">
      <c r="A11" s="3">
        <v>1</v>
      </c>
      <c r="B11" s="4" t="s">
        <v>26</v>
      </c>
      <c r="C11" s="5" t="s">
        <v>27</v>
      </c>
      <c r="D11" s="5" t="s">
        <v>23</v>
      </c>
      <c r="E11" s="6">
        <v>7</v>
      </c>
      <c r="F11" s="14">
        <v>63175</v>
      </c>
      <c r="G11" s="15">
        <v>59630</v>
      </c>
      <c r="H11" s="16">
        <v>61820</v>
      </c>
      <c r="I11" s="17">
        <f>ROUND(AVERAGE(F11:H11),2)</f>
        <v>61541.67</v>
      </c>
      <c r="J11" s="15">
        <f>ROUND(SQRT(VAR(F11:H11)),2)</f>
        <v>1788.81</v>
      </c>
      <c r="K11" s="19">
        <f>J11/I11*100</f>
        <v>2.9066647037690072</v>
      </c>
      <c r="L11" s="14">
        <f>ROUND(E11*AVERAGE(F11:H11),2)</f>
        <v>430791.67</v>
      </c>
      <c r="M11" s="15">
        <f t="shared" ref="M11" si="0">ROUND(L11/E11,2)</f>
        <v>61541.67</v>
      </c>
      <c r="N11" s="15">
        <f t="shared" ref="N11" si="1">ROUND(M11,2)</f>
        <v>61541.67</v>
      </c>
      <c r="O11" s="16">
        <f>L11</f>
        <v>430791.67</v>
      </c>
    </row>
    <row r="12" spans="1:15">
      <c r="A12" s="31" t="s">
        <v>24</v>
      </c>
      <c r="B12" s="32"/>
      <c r="C12" s="32"/>
      <c r="D12" s="32"/>
      <c r="E12" s="32"/>
      <c r="F12" s="33"/>
      <c r="G12" s="33"/>
      <c r="H12" s="33"/>
      <c r="I12" s="33"/>
      <c r="J12" s="33"/>
      <c r="K12" s="33"/>
      <c r="L12" s="33"/>
      <c r="M12" s="33"/>
      <c r="N12" s="34"/>
      <c r="O12" s="18">
        <f>ROUND(SUM(O11:O11),2)</f>
        <v>430791.67</v>
      </c>
    </row>
    <row r="13" spans="1:15" ht="24" customHeight="1">
      <c r="A13" s="23" t="s">
        <v>25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</sheetData>
  <mergeCells count="15">
    <mergeCell ref="L2:O2"/>
    <mergeCell ref="B3:O3"/>
    <mergeCell ref="B5:O5"/>
    <mergeCell ref="A6:O6"/>
    <mergeCell ref="A7:O7"/>
    <mergeCell ref="L9:O9"/>
    <mergeCell ref="A13:O13"/>
    <mergeCell ref="A9:A10"/>
    <mergeCell ref="B9:B10"/>
    <mergeCell ref="D9:D10"/>
    <mergeCell ref="E9:E10"/>
    <mergeCell ref="F9:H9"/>
    <mergeCell ref="C9:C10"/>
    <mergeCell ref="A12:N12"/>
    <mergeCell ref="I9:K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2026-07-23T10:15:14Z</dcterms:created>
  <dcterms:modified xsi:type="dcterms:W3CDTF">2026-08-24T13:14:30Z</dcterms:modified>
</cp:coreProperties>
</file>