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a_e\Desktop\Документация\Мордовская СП\ГАУЗ РМ МРСП\"/>
    </mc:Choice>
  </mc:AlternateContent>
  <xr:revisionPtr revIDLastSave="0" documentId="8_{F27921B2-B504-42D0-BAED-506DDF5EA5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definedNames>
    <definedName name="_xlnm.Print_Area" localSheetId="0">Лист1!$A$2:$N$28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0" i="1" l="1"/>
  <c r="N7" i="1"/>
  <c r="N8" i="1"/>
  <c r="N9" i="1"/>
  <c r="M7" i="1"/>
  <c r="M8" i="1"/>
  <c r="M9" i="1"/>
  <c r="L7" i="1"/>
  <c r="J7" i="1" s="1"/>
  <c r="K7" i="1" s="1"/>
  <c r="L8" i="1"/>
  <c r="J8" i="1" s="1"/>
  <c r="K8" i="1" s="1"/>
  <c r="L9" i="1"/>
  <c r="J9" i="1" s="1"/>
  <c r="K9" i="1" s="1"/>
</calcChain>
</file>

<file path=xl/sharedStrings.xml><?xml version="1.0" encoding="utf-8"?>
<sst xmlns="http://schemas.openxmlformats.org/spreadsheetml/2006/main" count="39" uniqueCount="33">
  <si>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</si>
  <si>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</si>
  <si>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</si>
  <si>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</si>
  <si>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</si>
  <si>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</si>
  <si>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</si>
  <si>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.</t>
  </si>
  <si>
    <t>Предмет договора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</si>
  <si>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</si>
  <si>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</si>
  <si>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</si>
  <si>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</si>
  <si>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</si>
  <si>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</si>
  <si>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 
с обоснованием:</t>
  </si>
  <si>
    <t>ОБОСНОВАНИЕ НАЧАЛЬНОЙ (МАКСИМАЛЬНОЙ) ЦЕНЫ ДОГОВОРА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</si>
  <si>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</si>
  <si>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</si>
  <si>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</si>
  <si>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</si>
  <si>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шт.</t>
  </si>
  <si>
    <t>Приложение № 3
к извещению</t>
  </si>
  <si>
    <t>Поставка установок стоматологических  с принадлежностями для нужд Государственного автономного учреждения здравоохранения Республики Мордовия «Мордовская республиканская стоматологическая поликлиника»</t>
  </si>
  <si>
    <t>Источник № 1 №ВО-47 от 31.08.2026, руб./шт.</t>
  </si>
  <si>
    <t>32.50.11.190</t>
  </si>
  <si>
    <t>Дата: 31.08.2026</t>
  </si>
  <si>
    <t>Боры для разрезания коронок PREDATOR-2 (10шт.), Prima Dental</t>
  </si>
  <si>
    <t>Largo 32мм. №1 (6шт.), Maillefer</t>
  </si>
  <si>
    <t>Largo 32мм. №1-6 (6шт.), Maillefer</t>
  </si>
  <si>
    <t>Источник № 2 №СТ-54 от 31.08.2026 , руб./шт.</t>
  </si>
  <si>
    <t>Источник №3 №ТЕ-1263 от 11.08.2026, руб./шт.</t>
  </si>
  <si>
    <t xml:space="preserve">Начальная (максимальная) цена рассчитана методом сопоставимых рыночных цен (анализа рынка) на основании 3 (трех) коммерческих предложений, предоставленных организациями, деятельность которых соответствует требованиям законодательства Российской Федерации к лицам, осуществляющим поставку товаров, являющихся предметом закупки. Начальная (максимальная) цена договора составляет 257 776,50 (двести пятьдесят семь тысяч семьсот семьдесят шесть рублей 50 копеек).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</si>
</sst>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0"/>
    <numFmt numFmtId="166" formatCode="0.00000000"/>
    <numFmt numFmtId="167" formatCode="0.0000000000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rli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 applyAlignment="0"/>
    <xf numFmtId="0" fontId="1" fillId="0" borderId="0" applyAlignment="0"/>
    <xf numFmtId="0" fontId="6" fillId="0" borderId="0" applyNumberFormat="0" applyFill="0" applyBorder="0" applyAlignment="0" applyProtection="0"/>
    <xf numFmtId="0" fontId="8" fillId="0" borderId="2"/>
  </cellStyleXfs>
  <cellXfs count="68">
    <xf numFmtId="0" fontId="0" fillId="0" borderId="2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7" fillId="0" borderId="2" xfId="2" applyFont="1" applyFill="1" applyBorder="1" applyAlignment="1">
      <alignment horizontal="center"/>
    </xf>
    <xf numFmtId="4" fontId="2" fillId="0" borderId="2" xfId="0" applyNumberFormat="1" applyFont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7" fillId="0" borderId="0" xfId="0" applyFont="1" applyAlignment="1"/>
    <xf numFmtId="49" fontId="7" fillId="0" borderId="0" xfId="0" applyNumberFormat="1" applyFont="1" applyAlignment="1"/>
    <xf numFmtId="14" fontId="7" fillId="0" borderId="0" xfId="0" applyNumberFormat="1" applyFont="1" applyAlignment="1">
      <alignment horizontal="left"/>
    </xf>
    <xf numFmtId="0" fontId="7" fillId="0" borderId="0" xfId="0" applyFont="1"/>
    <xf numFmtId="1" fontId="2" fillId="0" borderId="3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3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right" vertical="top" wrapText="1"/>
    </xf>
  </cellXfs>
  <cellStyles count="4">
    <cellStyle name="Normal" xfId="3" xr:uid="{00000000-0005-0000-0000-000000000000}"/>
    <cellStyle name="Гиперссылка" xfId="2" builtinId="8"/>
    <cellStyle name="Обычный" xfId="0" builtinId="0"/>
    <cellStyle name="Обычн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156210</xdr:colOff>
      <xdr:row>5</xdr:row>
      <xdr:rowOff>15240</xdr:rowOff>
    </xdr:from>
    <xdr:to>
      <xdr:col>10</xdr:col>
      <xdr:colOff>910590</xdr:colOff>
      <xdr:row>5</xdr:row>
      <xdr:rowOff>411480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9910" y="2196465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5</xdr:row>
      <xdr:rowOff>11430</xdr:rowOff>
    </xdr:from>
    <xdr:to>
      <xdr:col>9</xdr:col>
      <xdr:colOff>1002030</xdr:colOff>
      <xdr:row>5</xdr:row>
      <xdr:rowOff>461010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144905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46"/>
  <sheetViews>
    <sheetView tabSelected="1" topLeftCell="A3" zoomScaleNormal="100" zoomScaleSheetLayoutView="100" workbookViewId="0">
      <selection activeCell="A11" sqref="A11:O11"/>
    </sheetView>
  </sheetViews>
  <sheetFormatPr defaultColWidth="9.140625" defaultRowHeight="15"/>
  <cols>
    <col min="1" max="1" width="7.85546875" style="1" customWidth="1"/>
    <col min="2" max="2" width="20.85546875" style="1" customWidth="1"/>
    <col min="3" max="3" width="19.140625" style="1" customWidth="1"/>
    <col min="4" max="4" width="18.85546875" style="1" customWidth="1"/>
    <col min="5" max="5" width="11.7109375" style="1" customWidth="1"/>
    <col min="6" max="6" width="9.28515625" style="1" customWidth="1"/>
    <col min="7" max="7" width="17.42578125" style="1" customWidth="1"/>
    <col min="8" max="9" width="17.42578125" style="2" customWidth="1"/>
    <col min="10" max="10" width="18.28515625" style="3" customWidth="1"/>
    <col min="11" max="11" width="15.28515625" style="3" customWidth="1"/>
    <col min="12" max="12" width="19.42578125" style="2" customWidth="1"/>
    <col min="13" max="13" width="13" style="2" customWidth="1"/>
    <col min="14" max="14" width="19.28515625" style="2" customWidth="1"/>
    <col min="15" max="254" width="9.140625" style="1"/>
    <col min="255" max="16384" width="9.140625" style="4"/>
  </cols>
  <sheetData>
    <row r="1" spans="1:254" s="1" customFormat="1">
      <c r="J1" s="45" t="s">
        <v>22</v>
      </c>
      <c r="K1" s="46"/>
      <c r="L1" s="46"/>
      <c r="M1" s="46"/>
      <c r="N1" s="46"/>
      <c r="O1" s="46"/>
    </row>
    <row r="2" spans="1:254">
      <c r="A2" s="49" t="s">
        <v>16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27.75" customHeight="1">
      <c r="A3" s="50" t="s">
        <v>8</v>
      </c>
      <c r="B3" s="50"/>
      <c r="C3" s="54" t="s">
        <v>23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4" customHeight="1">
      <c r="A4" s="50" t="s">
        <v>15</v>
      </c>
      <c r="B4" s="50"/>
      <c r="C4" s="55" t="s">
        <v>14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60">
      <c r="A5" s="50" t="s">
        <v>0</v>
      </c>
      <c r="B5" s="50" t="s">
        <v>1</v>
      </c>
      <c r="C5" s="43"/>
      <c r="D5" s="50" t="s">
        <v>6</v>
      </c>
      <c r="E5" s="44" t="s">
        <v>2</v>
      </c>
      <c r="F5" s="48" t="s">
        <v>17</v>
      </c>
      <c r="G5" s="32" t="s">
        <v>24</v>
      </c>
      <c r="H5" s="32" t="s">
        <v>30</v>
      </c>
      <c r="I5" s="32" t="s">
        <v>31</v>
      </c>
      <c r="J5" s="5" t="s">
        <v>3</v>
      </c>
      <c r="K5" s="5" t="s">
        <v>4</v>
      </c>
      <c r="L5" s="5" t="s">
        <v>10</v>
      </c>
      <c r="M5" s="53" t="s">
        <v>9</v>
      </c>
      <c r="N5" s="48" t="s">
        <v>20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37.5" customHeight="1">
      <c r="A6" s="51"/>
      <c r="B6" s="51"/>
      <c r="C6" s="52"/>
      <c r="D6" s="50"/>
      <c r="E6" s="56"/>
      <c r="F6" s="57"/>
      <c r="G6" s="23" t="s">
        <v>5</v>
      </c>
      <c r="H6" s="23" t="s">
        <v>5</v>
      </c>
      <c r="I6" s="23" t="s">
        <v>5</v>
      </c>
      <c r="J6" s="24"/>
      <c r="K6" s="24"/>
      <c r="L6" s="24" t="s">
        <v>11</v>
      </c>
      <c r="M6" s="53"/>
      <c r="N6" s="48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>
      <c r="A7" s="34">
        <v>1</v>
      </c>
      <c r="B7" s="43" t="s">
        <v>27</v>
      </c>
      <c r="C7" s="44"/>
      <c r="D7" s="33" t="s">
        <v>25</v>
      </c>
      <c r="E7" s="35" t="s">
        <v>21</v>
      </c>
      <c r="F7" s="41">
        <v>50</v>
      </c>
      <c r="G7" s="42">
        <v>3413.3</v>
      </c>
      <c r="H7" s="42">
        <v>3371.83</v>
      </c>
      <c r="I7" s="42">
        <v>3190</v>
      </c>
      <c r="J7" s="25">
        <f t="shared" ref="J7:J9" si="0">SQRT(((SUM((POWER(G7-L7,2)),(POWER(H7-L7,2)),(POWER(I7-L7,2)))/(COLUMNS(G7:I7)-1))))</f>
        <v>118.77485690723162</v>
      </c>
      <c r="K7" s="32">
        <f t="shared" ref="K7:K9" si="1">J7/L7*100</f>
        <v>3.5721295935160229</v>
      </c>
      <c r="L7" s="26">
        <f t="shared" ref="L7:L9" si="2">AVERAGE(G7,H7,I7)</f>
        <v>3325.0433333333335</v>
      </c>
      <c r="M7" s="26">
        <f t="shared" ref="M7:M9" si="3">(G7+H7+I7)/3</f>
        <v>3325.0433333333335</v>
      </c>
      <c r="N7" s="26">
        <f>3325.04*F7</f>
        <v>166252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>
      <c r="A8" s="34">
        <v>2</v>
      </c>
      <c r="B8" s="43" t="s">
        <v>28</v>
      </c>
      <c r="C8" s="44"/>
      <c r="D8" s="33" t="s">
        <v>25</v>
      </c>
      <c r="E8" s="35" t="s">
        <v>21</v>
      </c>
      <c r="F8" s="41">
        <v>20</v>
      </c>
      <c r="G8" s="42">
        <v>1879.08</v>
      </c>
      <c r="H8" s="42">
        <v>1856.25</v>
      </c>
      <c r="I8" s="42">
        <v>1756.15</v>
      </c>
      <c r="J8" s="25">
        <f t="shared" si="0"/>
        <v>65.387312479817695</v>
      </c>
      <c r="K8" s="32">
        <f t="shared" si="1"/>
        <v>3.5721142103668431</v>
      </c>
      <c r="L8" s="26">
        <f t="shared" si="2"/>
        <v>1830.4933333333331</v>
      </c>
      <c r="M8" s="26">
        <f t="shared" si="3"/>
        <v>1830.4933333333331</v>
      </c>
      <c r="N8" s="26">
        <f>1830.49*F8</f>
        <v>36609.800000000003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>
      <c r="A9" s="34">
        <v>3</v>
      </c>
      <c r="B9" s="43" t="s">
        <v>29</v>
      </c>
      <c r="C9" s="44"/>
      <c r="D9" s="33" t="s">
        <v>25</v>
      </c>
      <c r="E9" s="35" t="s">
        <v>21</v>
      </c>
      <c r="F9" s="41">
        <v>30</v>
      </c>
      <c r="G9" s="42">
        <v>1879.08</v>
      </c>
      <c r="H9" s="42">
        <v>1856.25</v>
      </c>
      <c r="I9" s="42">
        <v>1756.15</v>
      </c>
      <c r="J9" s="25">
        <f t="shared" si="0"/>
        <v>65.387312479817695</v>
      </c>
      <c r="K9" s="32">
        <f t="shared" si="1"/>
        <v>3.5721142103668431</v>
      </c>
      <c r="L9" s="26">
        <f t="shared" si="2"/>
        <v>1830.4933333333331</v>
      </c>
      <c r="M9" s="26">
        <f t="shared" si="3"/>
        <v>1830.4933333333331</v>
      </c>
      <c r="N9" s="26">
        <f>1830.49*F9</f>
        <v>54914.7</v>
      </c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13" customFormat="1" ht="14.25">
      <c r="A10" s="67" t="s">
        <v>18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36"/>
      <c r="N10" s="27">
        <f>SUM(N7:N9)</f>
        <v>257776.5</v>
      </c>
      <c r="O10" s="12"/>
    </row>
    <row r="11" spans="1:254" ht="49.5" customHeight="1">
      <c r="A11" s="47" t="s">
        <v>32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>
      <c r="A12" s="59"/>
      <c r="B12" s="59"/>
      <c r="C12" s="59"/>
      <c r="D12" s="60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>
      <c r="A13" s="29"/>
      <c r="B13" s="29"/>
      <c r="C13" s="29"/>
      <c r="D13" s="30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>
      <c r="A14" s="58"/>
      <c r="B14" s="58"/>
      <c r="C14" s="58"/>
      <c r="D14" s="58"/>
      <c r="E14" s="58"/>
      <c r="F14" s="58"/>
      <c r="G14" s="58"/>
      <c r="H14" s="58"/>
      <c r="I14" s="29"/>
      <c r="J14" s="29"/>
      <c r="K14" s="29"/>
      <c r="L14" s="29"/>
      <c r="M14" s="29"/>
      <c r="N14" s="29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>
      <c r="A15" s="58"/>
      <c r="B15" s="58"/>
      <c r="C15" s="58"/>
      <c r="D15" s="58"/>
      <c r="E15" s="58"/>
      <c r="F15" s="58"/>
      <c r="G15" s="58"/>
      <c r="H15" s="58"/>
      <c r="I15" s="29"/>
      <c r="J15" s="18"/>
      <c r="K15" s="29"/>
      <c r="L15" s="20"/>
      <c r="M15" s="29"/>
      <c r="N15" s="18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58"/>
      <c r="B16" s="58"/>
      <c r="C16" s="58"/>
      <c r="D16" s="65"/>
      <c r="E16" s="65"/>
      <c r="F16" s="65"/>
      <c r="G16" s="65"/>
      <c r="H16" s="65"/>
      <c r="I16" s="29"/>
      <c r="J16" s="29"/>
      <c r="K16" s="29"/>
      <c r="L16" s="21"/>
      <c r="M16" s="29"/>
      <c r="N16" s="2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58"/>
      <c r="B17" s="58"/>
      <c r="C17" s="58"/>
      <c r="D17" s="65"/>
      <c r="E17" s="65"/>
      <c r="F17" s="65"/>
      <c r="G17" s="65"/>
      <c r="H17" s="65"/>
      <c r="I17" s="29"/>
      <c r="J17" s="29"/>
      <c r="K17" s="29"/>
      <c r="L17" s="29"/>
      <c r="M17" s="29"/>
      <c r="N17" s="29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58"/>
      <c r="B18" s="58"/>
      <c r="C18" s="58"/>
      <c r="D18" s="65"/>
      <c r="E18" s="65"/>
      <c r="F18" s="65"/>
      <c r="G18" s="65"/>
      <c r="H18" s="65"/>
      <c r="I18" s="29"/>
      <c r="J18" s="29"/>
      <c r="K18" s="29"/>
      <c r="L18" s="29"/>
      <c r="M18" s="29"/>
      <c r="N18" s="29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28"/>
      <c r="B19" s="28"/>
      <c r="C19" s="28"/>
      <c r="D19" s="14"/>
      <c r="E19" s="14"/>
      <c r="F19" s="14"/>
      <c r="G19" s="14"/>
      <c r="H19" s="14"/>
      <c r="I19" s="29"/>
      <c r="J19" s="29"/>
      <c r="K19" s="29"/>
      <c r="L19" s="22"/>
      <c r="M19" s="29"/>
      <c r="N19" s="2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29"/>
      <c r="B20" s="29"/>
      <c r="C20" s="29"/>
      <c r="D20" s="30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66" t="s">
        <v>12</v>
      </c>
      <c r="B21" s="66"/>
      <c r="C21" s="66" t="s">
        <v>19</v>
      </c>
      <c r="D21" s="66"/>
      <c r="E21" s="66"/>
      <c r="F21" s="37"/>
      <c r="G21" s="37"/>
      <c r="H21" s="37"/>
      <c r="I21" s="37"/>
      <c r="J21" s="37"/>
      <c r="K21" s="37"/>
      <c r="L21" s="19"/>
      <c r="M21" s="29"/>
      <c r="N21" s="29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66" t="s">
        <v>13</v>
      </c>
      <c r="B22" s="66"/>
      <c r="C22" s="38"/>
      <c r="D22" s="37"/>
      <c r="E22" s="37"/>
      <c r="F22" s="37"/>
      <c r="G22" s="37"/>
      <c r="H22" s="37"/>
      <c r="I22" s="37"/>
      <c r="J22" s="37"/>
      <c r="K22" s="37"/>
      <c r="L22" s="29"/>
      <c r="M22" s="29"/>
      <c r="N22" s="29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66" t="s">
        <v>26</v>
      </c>
      <c r="B23" s="66"/>
      <c r="C23" s="39" t="s">
        <v>7</v>
      </c>
      <c r="D23" s="40"/>
      <c r="E23" s="40"/>
      <c r="F23" s="40"/>
      <c r="G23" s="40"/>
      <c r="H23" s="40"/>
      <c r="I23" s="40"/>
      <c r="J23" s="40"/>
      <c r="K23" s="40"/>
      <c r="L23" s="29"/>
      <c r="M23" s="29"/>
      <c r="N23" s="29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29"/>
      <c r="B24" s="29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4"/>
      <c r="B28" s="4"/>
      <c r="C28" s="11"/>
      <c r="D28" s="11"/>
      <c r="E28" s="4"/>
      <c r="F28" s="63"/>
      <c r="G28" s="63"/>
      <c r="H28" s="16"/>
      <c r="I28" s="17"/>
      <c r="J28" s="17"/>
      <c r="K28" s="16"/>
      <c r="L28" s="17"/>
      <c r="M28" s="17"/>
      <c r="N28" s="17"/>
      <c r="O28" s="2"/>
      <c r="P28" s="3"/>
      <c r="Q28" s="3"/>
      <c r="R28" s="3"/>
      <c r="S28" s="2"/>
      <c r="T28" s="2"/>
      <c r="U28" s="3"/>
      <c r="V28" s="3"/>
      <c r="W28" s="3"/>
      <c r="X28" s="3"/>
      <c r="Y28" s="2"/>
      <c r="Z28" s="2"/>
      <c r="AA28" s="2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6"/>
      <c r="B29" s="6"/>
      <c r="C29" s="31"/>
      <c r="D29" s="31"/>
      <c r="E29" s="4"/>
      <c r="F29" s="64"/>
      <c r="G29" s="64"/>
      <c r="H29" s="4"/>
      <c r="I29" s="15"/>
      <c r="J29" s="4"/>
      <c r="K29" s="4"/>
      <c r="L29" s="4"/>
      <c r="M29" s="4"/>
      <c r="N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61"/>
      <c r="B30" s="61"/>
      <c r="C30" s="61"/>
      <c r="D30" s="61"/>
      <c r="E30" s="61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62"/>
      <c r="B31" s="62"/>
      <c r="C31" s="62"/>
      <c r="D31" s="62"/>
      <c r="E31" s="62"/>
      <c r="H31" s="1"/>
      <c r="I31" s="1"/>
      <c r="J31" s="1"/>
      <c r="K31" s="1"/>
      <c r="L31" s="1"/>
      <c r="M31" s="1"/>
      <c r="N31" s="1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58"/>
      <c r="B32" s="58"/>
      <c r="C32" s="58"/>
      <c r="D32" s="58"/>
      <c r="E32" s="58"/>
      <c r="H32" s="1"/>
      <c r="I32" s="1"/>
      <c r="J32" s="1"/>
      <c r="K32" s="1"/>
      <c r="L32" s="1"/>
      <c r="M32" s="1"/>
      <c r="N32" s="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58"/>
      <c r="B33" s="58"/>
      <c r="C33" s="58"/>
      <c r="D33" s="58"/>
      <c r="E33" s="58"/>
      <c r="F33" s="8"/>
      <c r="G33" s="7"/>
      <c r="H33" s="1"/>
      <c r="I33" s="1"/>
      <c r="J33" s="7"/>
      <c r="K33" s="1"/>
      <c r="L33" s="1"/>
      <c r="M33" s="1"/>
      <c r="N33" s="1"/>
      <c r="S33" s="7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9"/>
      <c r="B34" s="9"/>
      <c r="C34" s="9"/>
      <c r="D34" s="9"/>
      <c r="E34" s="9"/>
      <c r="F34" s="7"/>
      <c r="G34" s="7"/>
      <c r="H34" s="7"/>
      <c r="I34" s="7"/>
      <c r="J34" s="7"/>
      <c r="K34" s="7"/>
      <c r="L34" s="7"/>
      <c r="M34" s="7"/>
      <c r="N34" s="7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10"/>
      <c r="B35" s="10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10"/>
      <c r="B36" s="10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10"/>
      <c r="B37" s="10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10"/>
      <c r="B38" s="10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10"/>
      <c r="B39" s="10"/>
      <c r="G39" s="2"/>
      <c r="I39" s="3"/>
      <c r="K39" s="2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>
      <c r="A40" s="10"/>
      <c r="B40" s="10"/>
      <c r="G40" s="2"/>
      <c r="I40" s="3"/>
      <c r="K40" s="2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>
      <c r="A41" s="10"/>
      <c r="B41" s="10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>
      <c r="A42" s="10"/>
      <c r="B42" s="10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>
      <c r="A43" s="10"/>
      <c r="B43" s="10"/>
      <c r="G43" s="2"/>
      <c r="I43" s="3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>
      <c r="A44" s="10"/>
      <c r="B44" s="10"/>
      <c r="G44" s="2"/>
      <c r="I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  <row r="45" spans="1:254">
      <c r="A45" s="4"/>
      <c r="B45" s="10"/>
      <c r="C45" s="10"/>
      <c r="D45" s="10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</row>
    <row r="46" spans="1:254">
      <c r="A46" s="4"/>
      <c r="B46" s="10"/>
      <c r="C46" s="10"/>
      <c r="D46" s="10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</row>
  </sheetData>
  <mergeCells count="37">
    <mergeCell ref="D5:D6"/>
    <mergeCell ref="A22:B22"/>
    <mergeCell ref="D18:H18"/>
    <mergeCell ref="C21:E21"/>
    <mergeCell ref="A10:L10"/>
    <mergeCell ref="B9:C9"/>
    <mergeCell ref="A33:E33"/>
    <mergeCell ref="A12:N12"/>
    <mergeCell ref="A30:E30"/>
    <mergeCell ref="A31:E31"/>
    <mergeCell ref="F28:G28"/>
    <mergeCell ref="F29:G29"/>
    <mergeCell ref="A32:E32"/>
    <mergeCell ref="A14:C15"/>
    <mergeCell ref="D14:H15"/>
    <mergeCell ref="A16:C16"/>
    <mergeCell ref="D16:H16"/>
    <mergeCell ref="A17:C17"/>
    <mergeCell ref="A23:B23"/>
    <mergeCell ref="A21:B21"/>
    <mergeCell ref="D17:H17"/>
    <mergeCell ref="A18:C18"/>
    <mergeCell ref="J1:O1"/>
    <mergeCell ref="A11:O11"/>
    <mergeCell ref="N5:N6"/>
    <mergeCell ref="A2:N2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B8:C8"/>
    <mergeCell ref="B7:C7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Дрига Ирина</cp:lastModifiedBy>
  <cp:lastPrinted>2026-05-28T09:29:45Z</cp:lastPrinted>
  <dcterms:created xsi:type="dcterms:W3CDTF">2020-11-24T08:13:39Z</dcterms:created>
  <dcterms:modified xsi:type="dcterms:W3CDTF">2026-09-01T05:24:41Z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