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Server02\Контрактная служба\!АУК_ДОКУМЕНТАЦИЯ\2026\Приложение 1\"/>
    </mc:Choice>
  </mc:AlternateContent>
  <bookViews>
    <workbookView xWindow="0" yWindow="60" windowWidth="17070" windowHeight="9510"/>
  </bookViews>
  <sheets>
    <sheet name="Лист1" sheetId="1" r:id="rId1"/>
    <sheet name="Лист2" sheetId="2" r:id="rId2"/>
  </sheets>
  <definedNames>
    <definedName name="_xlnm._FilterDatabase" localSheetId="0" hidden="1">Лист1!$A$8:$L$11</definedName>
    <definedName name="_xlnm.Print_Area" localSheetId="0">Лист1!$A$1:$L$17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" i="1" l="1"/>
  <c r="I9" i="1" l="1"/>
  <c r="J9" i="1" s="1"/>
  <c r="L9" i="1" l="1"/>
  <c r="I10" i="1"/>
  <c r="J10" i="1" s="1"/>
  <c r="L10" i="1" l="1"/>
  <c r="K10" i="1"/>
  <c r="L11" i="1"/>
  <c r="K9" i="1"/>
</calcChain>
</file>

<file path=xl/sharedStrings.xml><?xml version="1.0" encoding="utf-8"?>
<sst xmlns="http://schemas.openxmlformats.org/spreadsheetml/2006/main" count="24" uniqueCount="24">
  <si>
    <t>Приложение № 1 к Документации</t>
  </si>
  <si>
    <t>Обоснование начальной (максимальной) цены договора:</t>
  </si>
  <si>
    <t>Расчет начальной (максимальной) цены договора, цены договора, заключаемого с поставщиком (подрядчиком, исполнителем)</t>
  </si>
  <si>
    <t>Наименование товара (работы, услуги)</t>
  </si>
  <si>
    <t xml:space="preserve">Расчет НМЦД </t>
  </si>
  <si>
    <t>№п/п</t>
  </si>
  <si>
    <t>Наименование объекта закупки</t>
  </si>
  <si>
    <t>ед. измерения</t>
  </si>
  <si>
    <t>количество</t>
  </si>
  <si>
    <t>Источник информации о цене за единицу товара (работы, услуги), руб.</t>
  </si>
  <si>
    <t>Однородность совокупности значений выявленных цен, используемых в расчете НМЦД</t>
  </si>
  <si>
    <t>Расчет НМЦД методом сопоставимых рыночных цен (анализа рынка)</t>
  </si>
  <si>
    <t>Начальная (максимальная) цена единицы товара (работы, услуги)</t>
  </si>
  <si>
    <t>Среднее квадратическое отклонение</t>
  </si>
  <si>
    <t>Коэффициент вариации цен</t>
  </si>
  <si>
    <t>шт</t>
  </si>
  <si>
    <t>Испытательно-прожигающий комплекс ИПК-1</t>
  </si>
  <si>
    <t>Кабель СКВИЛ-70 6мм</t>
  </si>
  <si>
    <t>м</t>
  </si>
  <si>
    <t>Источник информации о цене за единицу товара (работы, услуги), руб. Счет №НК-137/26 от 19.02.2026г.</t>
  </si>
  <si>
    <t>Источник информации о цене за единицу товара (работы, услуги), руб. Коммерческое предложение №947 от 19.02.2026г.</t>
  </si>
  <si>
    <t xml:space="preserve">Источник информации о цене за единицу товара (работы, услуги), руб. Коммерческое предложение Исх № К-3786-020326.от 02.03.2026г </t>
  </si>
  <si>
    <t>Дата подготовки обоснования НМЦД: 13.03.2026 г.</t>
  </si>
  <si>
    <t>И.о. руководителя контрактной службы: _______________ С.Н. Беляев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</si>
</sst>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10">
    <font>
      <sz val="11"/>
      <color theme="1"/>
      <name val="Calibri"/>
      <charset val="134"/>
      <scheme val="minor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9" fontId="8" fillId="0" borderId="0" applyFont="0" applyFill="0" applyBorder="0" applyProtection="0"/>
    <xf numFmtId="0" fontId="8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2" fontId="5" fillId="0" borderId="3" xfId="0" applyNumberFormat="1" applyFont="1" applyFill="1" applyBorder="1" applyAlignment="1">
      <alignment horizontal="center" wrapText="1"/>
    </xf>
    <xf numFmtId="0" fontId="7" fillId="0" borderId="0" xfId="0" applyFont="1"/>
    <xf numFmtId="0" fontId="3" fillId="0" borderId="0" xfId="0" applyFont="1" applyAlignment="1">
      <alignment horizontal="right" vertical="center"/>
    </xf>
    <xf numFmtId="0" fontId="2" fillId="0" borderId="2" xfId="0" applyFont="1" applyBorder="1" applyAlignment="1">
      <alignment horizontal="center" wrapText="1"/>
    </xf>
    <xf numFmtId="164" fontId="4" fillId="0" borderId="8" xfId="0" applyNumberFormat="1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10" fontId="4" fillId="0" borderId="3" xfId="1" applyNumberFormat="1" applyFont="1" applyBorder="1" applyAlignment="1">
      <alignment horizontal="center" wrapText="1"/>
    </xf>
    <xf numFmtId="164" fontId="0" fillId="0" borderId="0" xfId="0" applyNumberFormat="1" applyAlignment="1">
      <alignment horizontal="center"/>
    </xf>
    <xf numFmtId="164" fontId="0" fillId="0" borderId="0" xfId="0" applyNumberFormat="1"/>
    <xf numFmtId="0" fontId="9" fillId="0" borderId="3" xfId="0" applyFont="1" applyBorder="1" applyAlignment="1">
      <alignment horizontal="center" wrapText="1"/>
    </xf>
    <xf numFmtId="4" fontId="4" fillId="0" borderId="3" xfId="0" applyNumberFormat="1" applyFont="1" applyBorder="1" applyAlignment="1">
      <alignment horizontal="center" wrapText="1"/>
    </xf>
    <xf numFmtId="4" fontId="6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textRotation="90" wrapText="1"/>
    </xf>
    <xf numFmtId="0" fontId="3" fillId="0" borderId="2" xfId="0" applyFont="1" applyBorder="1" applyAlignment="1">
      <alignment horizontal="center"/>
    </xf>
    <xf numFmtId="0" fontId="6" fillId="0" borderId="2" xfId="0" applyFont="1" applyBorder="1" applyAlignment="1">
      <alignment horizontal="right" vertical="center" wrapText="1"/>
    </xf>
    <xf numFmtId="0" fontId="2" fillId="2" borderId="2" xfId="0" applyFont="1" applyFill="1" applyBorder="1" applyAlignment="1">
      <alignment horizontal="left" vertical="center" wrapText="1" inden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6"/>
  <sheetViews>
    <sheetView tabSelected="1" topLeftCell="B7" zoomScale="70" zoomScaleNormal="70" workbookViewId="0">
      <selection activeCell="B16" sqref="B16"/>
    </sheetView>
  </sheetViews>
  <sheetFormatPr defaultColWidth="8.81640625" defaultRowHeight="14.5"/>
  <cols>
    <col min="1" max="1" width="37.7265625" hidden="1" customWidth="1"/>
    <col min="2" max="2" width="8.26953125" customWidth="1"/>
    <col min="3" max="3" width="61.1796875" customWidth="1"/>
    <col min="4" max="4" width="14.7265625" customWidth="1"/>
    <col min="5" max="5" width="12.81640625" customWidth="1"/>
    <col min="6" max="6" width="15.453125" customWidth="1"/>
    <col min="7" max="8" width="16" customWidth="1"/>
    <col min="9" max="11" width="20.7265625" customWidth="1"/>
    <col min="12" max="12" width="30.453125" customWidth="1"/>
    <col min="13" max="13" width="13" customWidth="1"/>
    <col min="14" max="14" width="11.54296875" customWidth="1"/>
    <col min="15" max="15" width="10.54296875" customWidth="1"/>
    <col min="17" max="17" width="13" customWidth="1"/>
  </cols>
  <sheetData>
    <row r="1" spans="1:14">
      <c r="B1" s="2"/>
      <c r="L1" s="8" t="s">
        <v>0</v>
      </c>
    </row>
    <row r="2" spans="1:14">
      <c r="B2" s="2" t="s">
        <v>1</v>
      </c>
    </row>
    <row r="3" spans="1:14" ht="48.75" customHeight="1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</row>
    <row r="4" spans="1:14" ht="24" customHeight="1">
      <c r="A4" s="22" t="s">
        <v>2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</row>
    <row r="5" spans="1:14" s="1" customFormat="1" ht="32.25" customHeight="1">
      <c r="A5" s="4" t="s">
        <v>3</v>
      </c>
      <c r="B5" s="26"/>
      <c r="C5" s="27"/>
      <c r="D5" s="27"/>
      <c r="E5" s="27"/>
      <c r="F5" s="27"/>
      <c r="G5" s="27"/>
      <c r="H5" s="27"/>
      <c r="I5" s="27"/>
      <c r="J5" s="27"/>
      <c r="K5" s="27"/>
      <c r="L5" s="28"/>
    </row>
    <row r="6" spans="1:14" ht="43.5" customHeight="1">
      <c r="A6" s="21" t="s">
        <v>4</v>
      </c>
      <c r="B6" s="22" t="s">
        <v>5</v>
      </c>
      <c r="C6" s="22" t="s">
        <v>6</v>
      </c>
      <c r="D6" s="23" t="s">
        <v>7</v>
      </c>
      <c r="E6" s="23" t="s">
        <v>8</v>
      </c>
      <c r="F6" s="29" t="s">
        <v>9</v>
      </c>
      <c r="G6" s="30"/>
      <c r="H6" s="30"/>
      <c r="I6" s="22" t="s">
        <v>10</v>
      </c>
      <c r="J6" s="22"/>
      <c r="K6" s="22"/>
      <c r="L6" s="23" t="s">
        <v>11</v>
      </c>
    </row>
    <row r="7" spans="1:14" ht="198" customHeight="1">
      <c r="A7" s="21"/>
      <c r="B7" s="22"/>
      <c r="C7" s="22"/>
      <c r="D7" s="24"/>
      <c r="E7" s="24"/>
      <c r="F7" s="18" t="s">
        <v>19</v>
      </c>
      <c r="G7" s="18" t="s">
        <v>20</v>
      </c>
      <c r="H7" s="18" t="s">
        <v>21</v>
      </c>
      <c r="I7" s="3" t="s">
        <v>12</v>
      </c>
      <c r="J7" s="3" t="s">
        <v>13</v>
      </c>
      <c r="K7" s="3" t="s">
        <v>14</v>
      </c>
      <c r="L7" s="24"/>
    </row>
    <row r="8" spans="1:14" s="1" customFormat="1">
      <c r="A8" s="21"/>
      <c r="B8" s="5">
        <v>1</v>
      </c>
      <c r="C8" s="5">
        <v>2</v>
      </c>
      <c r="D8" s="5">
        <v>3</v>
      </c>
      <c r="E8" s="5">
        <v>4</v>
      </c>
      <c r="F8" s="5">
        <v>5</v>
      </c>
      <c r="G8" s="5">
        <v>6</v>
      </c>
      <c r="H8" s="5"/>
      <c r="I8" s="9">
        <v>8</v>
      </c>
      <c r="J8" s="9">
        <v>9</v>
      </c>
      <c r="K8" s="9">
        <v>10</v>
      </c>
      <c r="L8" s="9">
        <v>11</v>
      </c>
    </row>
    <row r="9" spans="1:14" s="1" customFormat="1" ht="15.5">
      <c r="A9" s="21"/>
      <c r="B9" s="5">
        <v>1</v>
      </c>
      <c r="C9" s="19" t="s">
        <v>16</v>
      </c>
      <c r="D9" s="15" t="s">
        <v>15</v>
      </c>
      <c r="E9" s="11">
        <v>1</v>
      </c>
      <c r="F9" s="6">
        <v>1999200</v>
      </c>
      <c r="G9" s="6">
        <v>2040000</v>
      </c>
      <c r="H9" s="6">
        <v>2147322</v>
      </c>
      <c r="I9" s="10">
        <f>ROUND(AVERAGE(F9:H9),2)</f>
        <v>2062174</v>
      </c>
      <c r="J9" s="11">
        <f>SQRT(((SUM((POWER(F9-I9,2)),(POWER(G9-I9,2)),(POWER(H9-I9,2)))))/2)</f>
        <v>76510.106704931473</v>
      </c>
      <c r="K9" s="12">
        <f t="shared" ref="K9:K10" si="0">J9/I9</f>
        <v>3.7101673624500876E-2</v>
      </c>
      <c r="L9" s="16">
        <f>I9*E9</f>
        <v>2062174</v>
      </c>
    </row>
    <row r="10" spans="1:14" s="1" customFormat="1" ht="15.5">
      <c r="A10" s="21"/>
      <c r="B10" s="5">
        <v>2</v>
      </c>
      <c r="C10" s="19" t="s">
        <v>17</v>
      </c>
      <c r="D10" s="15" t="s">
        <v>18</v>
      </c>
      <c r="E10" s="11">
        <v>50</v>
      </c>
      <c r="F10" s="6">
        <v>4196</v>
      </c>
      <c r="G10" s="6">
        <v>2200</v>
      </c>
      <c r="H10" s="6">
        <f>120780/50</f>
        <v>2415.6</v>
      </c>
      <c r="I10" s="10">
        <f>ROUND(AVERAGE(F10:H10),2)</f>
        <v>2937.2</v>
      </c>
      <c r="J10" s="11">
        <f>SQRT(((SUM((POWER(F10-I10,2)),(POWER(G10-I10,2)),(POWER(H10-I10,2)))))/2)</f>
        <v>1095.4697257341254</v>
      </c>
      <c r="K10" s="12">
        <f t="shared" si="0"/>
        <v>0.37296395401543153</v>
      </c>
      <c r="L10" s="16">
        <f>I10*E10</f>
        <v>146860</v>
      </c>
    </row>
    <row r="11" spans="1:14" s="1" customFormat="1" ht="23.25" customHeight="1">
      <c r="A11" s="21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17">
        <f>SUM(L9:L10)</f>
        <v>2209034</v>
      </c>
      <c r="M11" s="13"/>
    </row>
    <row r="12" spans="1:14">
      <c r="N12" s="14"/>
    </row>
    <row r="14" spans="1:14" ht="15.5">
      <c r="B14" s="7" t="s">
        <v>22</v>
      </c>
      <c r="L14" s="14"/>
    </row>
    <row r="16" spans="1:14" ht="15.5">
      <c r="B16" s="7" t="s">
        <v>23</v>
      </c>
    </row>
  </sheetData>
  <autoFilter ref="A8:L11"/>
  <mergeCells count="12">
    <mergeCell ref="A3:L3"/>
    <mergeCell ref="A4:L4"/>
    <mergeCell ref="B5:L5"/>
    <mergeCell ref="F6:H6"/>
    <mergeCell ref="I6:K6"/>
    <mergeCell ref="L6:L7"/>
    <mergeCell ref="B11:K11"/>
    <mergeCell ref="A6:A11"/>
    <mergeCell ref="B6:B7"/>
    <mergeCell ref="C6:C7"/>
    <mergeCell ref="D6:D7"/>
    <mergeCell ref="E6:E7"/>
  </mergeCells>
  <pageMargins left="0.7" right="0.7" top="0.75" bottom="0.75" header="0.3" footer="0.3"/>
  <pageSetup paperSize="9" scale="5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10" sqref="C10"/>
    </sheetView>
  </sheetViews>
  <sheetFormatPr defaultColWidth="9" defaultRowHeight="14.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1</cp:lastModifiedBy>
  <cp:revision>2</cp:revision>
  <cp:lastPrinted>2026-09-03T05:51:07Z</cp:lastPrinted>
  <dcterms:created xsi:type="dcterms:W3CDTF">2006-09-16T00:00:00Z</dcterms:created>
  <dcterms:modified xsi:type="dcterms:W3CDTF">2026-09-03T05:52:02Z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9D0E15535FA641DFBC954E9B44906B8F_13</vt:lpwstr>
  </property>
  <property fmtid="{D5CDD505-2E9C-101B-9397-08002B2CF9AE}" pid="3" name="KSOProductBuildVer">
    <vt:lpwstr>1049-12.2.0.21931</vt:lpwstr>
  </property>
</Properties>
</file>