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Работа\ЗАКУПКИ\Экоград Н\ДТ 2026\Измененный вариант\"/>
    </mc:Choice>
  </mc:AlternateContent>
  <bookViews>
    <workbookView xWindow="-120" yWindow="-120" windowWidth="29040" windowHeight="15840"/>
  </bookViews>
  <sheets>
    <sheet name="Лист2" sheetId="5" r:id="rId1"/>
  </sheets>
  <definedNames>
    <definedName name="_xlnm.Print_Area" localSheetId="0">Лист2!$A$1:$N$21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9" i="5" l="1"/>
  <c r="K10" i="5" s="1"/>
  <c r="H9" i="5"/>
  <c r="G10" i="5"/>
  <c r="F10" i="5"/>
  <c r="E10" i="5"/>
  <c r="I9" i="5"/>
  <c r="L9" i="5" l="1"/>
  <c r="H10" i="5"/>
  <c r="I10" i="5"/>
  <c r="I12" i="5" s="1"/>
  <c r="J9" i="5"/>
  <c r="M9" i="5" l="1"/>
  <c r="J16" i="5"/>
  <c r="J10" i="5"/>
  <c r="F13" i="5" s="1"/>
</calcChain>
</file>

<file path=xl/sharedStrings.xml><?xml version="1.0" encoding="utf-8"?>
<sst xmlns="http://schemas.openxmlformats.org/spreadsheetml/2006/main" count="36" uniqueCount="35">
  <si>
    <t>Основные характеристики объекта закупки</t>
  </si>
  <si>
    <t>В соответствии с Техническим заданием документации</t>
  </si>
  <si>
    <t>Таблица №1</t>
  </si>
  <si>
    <t>№</t>
  </si>
  <si>
    <t>Наименование товара, работы, услуги</t>
  </si>
  <si>
    <t>Ед. изм</t>
  </si>
  <si>
    <t>Кол-во</t>
  </si>
  <si>
    <t>Коммерческие предложения (руб./ед.изм.)</t>
  </si>
  <si>
    <t xml:space="preserve">Исполнитель № 1 </t>
  </si>
  <si>
    <t>Исполнитель № 2</t>
  </si>
  <si>
    <t xml:space="preserve">Исполнитель № 3 </t>
  </si>
  <si>
    <t>Среднее квадратичное отклонение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</si>
  <si>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</si>
  <si>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>Цена за единицу изм. (руб.)</t>
  </si>
  <si>
    <t>Цена за единицу изм. с округлением (вниз) до сотых долей после запятой (руб.)</t>
  </si>
  <si>
    <t>л</t>
  </si>
  <si>
    <t>ИТОГО</t>
  </si>
  <si>
    <t xml:space="preserve">По произведенным Заказчиком расчетам среднее квадратичное отклонение составило </t>
  </si>
  <si>
    <t>рублей</t>
  </si>
  <si>
    <t>и коэффициент вариации цены составил</t>
  </si>
  <si>
    <t>дополнительные исследования в целях увеличения количества ценовой информации, используемой в расчетах.</t>
  </si>
  <si>
    <t>руб.</t>
  </si>
  <si>
    <t>В результате проведенного расчета начальной (максимальной) цены единицы товара, рассчитанная заказчиком методом сопоставимых рыночных цен (анализа рынка) составила:</t>
  </si>
  <si>
    <t>Максимальная цена договора составляет</t>
  </si>
  <si>
    <t>Дизельное топливо ГОСТ 32511-2013</t>
  </si>
  <si>
    <r>
      <t>Средняя арифметическая цена за единицу     &lt;</t>
    </r>
    <r>
      <rPr>
        <i/>
        <sz val="10"/>
        <color indexed="8"/>
        <rFont val="Times New Roman"/>
        <family val="1"/>
        <charset val="204"/>
      </rPr>
      <t>ц</t>
    </r>
    <r>
      <rPr>
        <sz val="10"/>
        <color indexed="8"/>
        <rFont val="Times New Roman"/>
        <family val="1"/>
        <charset val="204"/>
      </rPr>
      <t xml:space="preserve">&gt; </t>
    </r>
  </si>
  <si>
    <t>Поставка Дизельного топлива для нужд ООО «ЭКОГРАД-Н» период 2026-2027</t>
  </si>
  <si>
    <t>Начальная (максимальная) цена единицы товара определена методом сопоставимых рыночных цен (анализа рынка) в соответствии с разделом 11 Положения о закупке товаров, работ, услуг ООО «ЭКОГРАД-Н». Начальная (максимальная) цена единицы товара включает все расходы поставщика, налоги, сборы и иные обязательные платежи.</t>
  </si>
  <si>
    <t>В целях получения ценовой информации о товаре, соответствующем требованиям закупки, Заказчиком направлены запросы потенциальным поставщикам. Для расчета использованы три полученных сопоставимых ценовых предложения различных поставщиков. Средняя цена определена по трем ценовым предложениям в соответствии с разделом 11 Положения о закупке (Таблица № 1).</t>
  </si>
  <si>
    <t xml:space="preserve">Используемый метод определения НМЦД 
с обоснованием:
</t>
  </si>
  <si>
    <t>Расчет НМЦД</t>
  </si>
  <si>
    <t>Н(М)ЦД, определяемая методом сопоставимых рыночных цен (анализа рынка)</t>
  </si>
  <si>
    <t>Однородность совокупности значений выявленных цен, используемых в расчете Н(М)ЦД</t>
  </si>
  <si>
    <t xml:space="preserve">Поскольку коэффициент вариации цены менее 33%, совокупность значений, используемых в расчете, при определении НМЦД считается однородной  и не требуются </t>
  </si>
  <si>
    <r>
      <rPr>
        <b/>
        <sz val="10"/>
        <color indexed="8"/>
        <rFont val="Times New Roman"/>
        <family val="1"/>
        <charset val="204"/>
      </rPr>
      <t>Расчет НМЦК (рын)/ или Н(М)ЦД по формуле</t>
    </r>
    <r>
      <rPr>
        <sz val="10"/>
        <color indexed="8"/>
        <rFont val="Times New Roman"/>
        <family val="1"/>
        <charset val="204"/>
      </rPr>
      <t xml:space="preserve">     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</si>
</sst>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9">
    <xf numFmtId="0" fontId="0" fillId="0" borderId="0" xfId="0"/>
    <xf numFmtId="0" fontId="10" fillId="0" borderId="0" xfId="0" applyFont="1"/>
    <xf numFmtId="4" fontId="11" fillId="0" borderId="0" xfId="0" applyNumberFormat="1" applyFont="1" applyAlignment="1">
      <alignment horizontal="center" vertical="center"/>
    </xf>
    <xf numFmtId="0" fontId="14" fillId="0" borderId="0" xfId="0" applyFont="1" applyAlignment="1">
      <alignment wrapText="1"/>
    </xf>
    <xf numFmtId="0" fontId="4" fillId="2" borderId="2" xfId="0" applyFont="1" applyFill="1" applyBorder="1" applyAlignment="1">
      <alignment horizontal="center" vertical="top" wrapText="1"/>
    </xf>
    <xf numFmtId="0" fontId="15" fillId="2" borderId="2" xfId="0" applyFont="1" applyFill="1" applyBorder="1" applyAlignment="1">
      <alignment horizontal="center" vertical="center" wrapText="1"/>
    </xf>
    <xf numFmtId="0" fontId="0" fillId="0" borderId="0" xfId="0"/>
    <xf numFmtId="0" fontId="4" fillId="0" borderId="0" xfId="0" applyFont="1"/>
    <xf numFmtId="2" fontId="4" fillId="0" borderId="0" xfId="0" applyNumberFormat="1" applyFont="1"/>
    <xf numFmtId="0" fontId="4" fillId="0" borderId="0" xfId="0" applyFont="1" applyAlignment="1">
      <alignment vertical="center"/>
    </xf>
    <xf numFmtId="4" fontId="7" fillId="0" borderId="0" xfId="0" applyNumberFormat="1" applyFont="1" applyAlignment="1">
      <alignment vertical="center"/>
    </xf>
    <xf numFmtId="2" fontId="0" fillId="0" borderId="0" xfId="0" applyNumberFormat="1"/>
    <xf numFmtId="10" fontId="11" fillId="0" borderId="0" xfId="1" applyNumberFormat="1" applyFont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" fontId="4" fillId="0" borderId="0" xfId="0" applyNumberFormat="1" applyFont="1" applyAlignment="1">
      <alignment horizontal="center" vertical="top"/>
    </xf>
    <xf numFmtId="4" fontId="6" fillId="3" borderId="2" xfId="0" applyNumberFormat="1" applyFont="1" applyFill="1" applyBorder="1" applyAlignment="1">
      <alignment horizontal="center" vertical="center"/>
    </xf>
    <xf numFmtId="4" fontId="4" fillId="3" borderId="2" xfId="0" applyNumberFormat="1" applyFont="1" applyFill="1" applyBorder="1" applyAlignment="1">
      <alignment horizontal="center" vertical="center"/>
    </xf>
    <xf numFmtId="4" fontId="8" fillId="3" borderId="2" xfId="0" applyNumberFormat="1" applyFont="1" applyFill="1" applyBorder="1" applyAlignment="1">
      <alignment horizontal="center" vertical="center" wrapText="1"/>
    </xf>
    <xf numFmtId="4" fontId="4" fillId="3" borderId="0" xfId="0" applyNumberFormat="1" applyFont="1" applyFill="1" applyAlignment="1">
      <alignment horizontal="center" vertical="top"/>
    </xf>
    <xf numFmtId="2" fontId="8" fillId="2" borderId="2" xfId="0" applyNumberFormat="1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center" vertical="top" wrapText="1"/>
    </xf>
    <xf numFmtId="0" fontId="15" fillId="2" borderId="7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4" fontId="7" fillId="0" borderId="9" xfId="0" applyNumberFormat="1" applyFont="1" applyBorder="1" applyAlignment="1">
      <alignment horizontal="center" vertical="center" wrapText="1"/>
    </xf>
    <xf numFmtId="4" fontId="7" fillId="0" borderId="10" xfId="0" applyNumberFormat="1" applyFont="1" applyBorder="1" applyAlignment="1">
      <alignment horizontal="right" vertical="center" wrapText="1"/>
    </xf>
    <xf numFmtId="4" fontId="4" fillId="0" borderId="10" xfId="0" applyNumberFormat="1" applyFont="1" applyBorder="1" applyAlignment="1">
      <alignment horizontal="center" vertical="center" wrapText="1"/>
    </xf>
    <xf numFmtId="4" fontId="4" fillId="0" borderId="10" xfId="0" applyNumberFormat="1" applyFont="1" applyBorder="1" applyAlignment="1">
      <alignment horizontal="center" vertical="center"/>
    </xf>
    <xf numFmtId="4" fontId="4" fillId="0" borderId="11" xfId="0" applyNumberFormat="1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3" fontId="4" fillId="3" borderId="13" xfId="0" applyNumberFormat="1" applyFont="1" applyFill="1" applyBorder="1" applyAlignment="1">
      <alignment horizontal="center" vertical="center" wrapText="1"/>
    </xf>
    <xf numFmtId="4" fontId="4" fillId="0" borderId="14" xfId="0" applyNumberFormat="1" applyFont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top" wrapText="1"/>
    </xf>
    <xf numFmtId="0" fontId="15" fillId="2" borderId="16" xfId="0" applyFont="1" applyFill="1" applyBorder="1" applyAlignment="1">
      <alignment horizontal="center" vertical="center" wrapText="1"/>
    </xf>
    <xf numFmtId="164" fontId="4" fillId="3" borderId="16" xfId="0" applyNumberFormat="1" applyFont="1" applyFill="1" applyBorder="1" applyAlignment="1">
      <alignment horizontal="center" vertical="center" wrapText="1"/>
    </xf>
    <xf numFmtId="164" fontId="4" fillId="0" borderId="17" xfId="0" applyNumberFormat="1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4" fontId="6" fillId="3" borderId="7" xfId="0" applyNumberFormat="1" applyFont="1" applyFill="1" applyBorder="1" applyAlignment="1">
      <alignment horizontal="center" vertical="center"/>
    </xf>
    <xf numFmtId="4" fontId="6" fillId="3" borderId="8" xfId="0" applyNumberFormat="1" applyFont="1" applyFill="1" applyBorder="1" applyAlignment="1">
      <alignment horizontal="center" vertical="center"/>
    </xf>
    <xf numFmtId="4" fontId="4" fillId="0" borderId="9" xfId="0" applyNumberFormat="1" applyFont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top" wrapText="1"/>
    </xf>
    <xf numFmtId="4" fontId="4" fillId="3" borderId="13" xfId="0" applyNumberFormat="1" applyFont="1" applyFill="1" applyBorder="1" applyAlignment="1">
      <alignment horizontal="center" vertical="center"/>
    </xf>
    <xf numFmtId="4" fontId="6" fillId="0" borderId="14" xfId="0" applyNumberFormat="1" applyFont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top" wrapText="1"/>
    </xf>
    <xf numFmtId="4" fontId="4" fillId="3" borderId="7" xfId="0" applyNumberFormat="1" applyFont="1" applyFill="1" applyBorder="1" applyAlignment="1">
      <alignment horizontal="center" vertical="center" wrapText="1"/>
    </xf>
    <xf numFmtId="4" fontId="8" fillId="3" borderId="8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17" fillId="0" borderId="2" xfId="0" applyNumberFormat="1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right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2" fontId="4" fillId="2" borderId="15" xfId="0" applyNumberFormat="1" applyFont="1" applyFill="1" applyBorder="1" applyAlignment="1">
      <alignment horizontal="center" vertical="top" wrapText="1"/>
    </xf>
    <xf numFmtId="2" fontId="4" fillId="2" borderId="5" xfId="0" applyNumberFormat="1" applyFont="1" applyFill="1" applyBorder="1" applyAlignment="1">
      <alignment horizontal="center" vertical="top" wrapText="1"/>
    </xf>
    <xf numFmtId="2" fontId="4" fillId="2" borderId="12" xfId="0" applyNumberFormat="1" applyFont="1" applyFill="1" applyBorder="1" applyAlignment="1">
      <alignment horizontal="center" vertical="top" wrapText="1"/>
    </xf>
    <xf numFmtId="0" fontId="8" fillId="2" borderId="4" xfId="0" applyFont="1" applyFill="1" applyBorder="1" applyAlignment="1">
      <alignment horizontal="center" vertical="top" wrapText="1"/>
    </xf>
    <xf numFmtId="0" fontId="8" fillId="2" borderId="5" xfId="0" applyFont="1" applyFill="1" applyBorder="1" applyAlignment="1">
      <alignment horizontal="center" vertical="top" wrapText="1"/>
    </xf>
    <xf numFmtId="0" fontId="8" fillId="2" borderId="6" xfId="0" applyFont="1" applyFill="1" applyBorder="1" applyAlignment="1">
      <alignment horizontal="center" vertical="top" wrapText="1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4" fontId="8" fillId="0" borderId="0" xfId="0" applyNumberFormat="1" applyFont="1" applyBorder="1" applyAlignment="1">
      <alignment horizontal="center" vertical="center" wrapText="1"/>
    </xf>
    <xf numFmtId="4" fontId="4" fillId="0" borderId="0" xfId="0" applyNumberFormat="1" applyFont="1" applyAlignment="1">
      <alignment horizontal="center" vertical="top"/>
    </xf>
    <xf numFmtId="4" fontId="6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219075</xdr:colOff>
      <xdr:row>6</xdr:row>
      <xdr:rowOff>948418</xdr:rowOff>
    </xdr:from>
    <xdr:to>
      <xdr:col>9</xdr:col>
      <xdr:colOff>917448</xdr:colOff>
      <xdr:row>6</xdr:row>
      <xdr:rowOff>1319893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98CA4FA-5F2D-498A-887A-692DFE15C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4159704"/>
          <a:ext cx="698373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134470</xdr:colOff>
      <xdr:row>6</xdr:row>
      <xdr:rowOff>885825</xdr:rowOff>
    </xdr:from>
    <xdr:to>
      <xdr:col>8</xdr:col>
      <xdr:colOff>374639</xdr:colOff>
      <xdr:row>6</xdr:row>
      <xdr:rowOff>1238250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42E5591-A7D8-4972-8A23-462ACF3FC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1441" y="4382060"/>
          <a:ext cx="968551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142709</xdr:colOff>
      <xdr:row>6</xdr:row>
      <xdr:rowOff>2321032</xdr:rowOff>
    </xdr:from>
    <xdr:to>
      <xdr:col>10</xdr:col>
      <xdr:colOff>1169774</xdr:colOff>
      <xdr:row>6</xdr:row>
      <xdr:rowOff>2641706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C185133C-D7F7-4003-8405-8F5C203E4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7385" y="5817267"/>
          <a:ext cx="1027065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161925</xdr:colOff>
      <xdr:row>6</xdr:row>
      <xdr:rowOff>1457325</xdr:rowOff>
    </xdr:from>
    <xdr:to>
      <xdr:col>10</xdr:col>
      <xdr:colOff>323850</xdr:colOff>
      <xdr:row>6</xdr:row>
      <xdr:rowOff>1676400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63114483-5077-426B-BB6B-3612C0D9C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4667250"/>
          <a:ext cx="1619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tabSelected="1" view="pageBreakPreview" zoomScale="85" zoomScaleNormal="85" zoomScaleSheetLayoutView="85" workbookViewId="0">
      <selection activeCell="K8" sqref="K8"/>
    </sheetView>
  </sheetViews>
  <sheetFormatPr defaultColWidth="9.109375" defaultRowHeight="14.4" x14ac:dyDescent="0.3"/>
  <cols>
    <col min="1" max="1" width="5.109375" style="6" customWidth="1"/>
    <col min="2" max="2" width="24.109375" style="6" customWidth="1"/>
    <col min="3" max="3" width="5" style="6" customWidth="1"/>
    <col min="4" max="4" width="9" style="6" customWidth="1"/>
    <col min="5" max="5" width="11.44140625" style="6" customWidth="1"/>
    <col min="6" max="6" width="11.109375" style="6" customWidth="1"/>
    <col min="7" max="7" width="11.44140625" style="6" customWidth="1"/>
    <col min="8" max="8" width="11" style="6" customWidth="1"/>
    <col min="9" max="9" width="9.109375" style="6"/>
    <col min="10" max="10" width="17.33203125" style="6" customWidth="1"/>
    <col min="11" max="11" width="18.33203125" style="6" customWidth="1"/>
    <col min="12" max="16384" width="9.109375" style="6"/>
  </cols>
  <sheetData>
    <row r="1" spans="1:15" s="7" customFormat="1" ht="15.75" customHeight="1" x14ac:dyDescent="0.25">
      <c r="A1" s="54" t="s">
        <v>26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5" s="7" customFormat="1" ht="21.75" customHeight="1" x14ac:dyDescent="0.25">
      <c r="A2" s="51" t="s">
        <v>0</v>
      </c>
      <c r="B2" s="51"/>
      <c r="C2" s="51"/>
      <c r="D2" s="51"/>
      <c r="E2" s="56" t="s">
        <v>1</v>
      </c>
      <c r="F2" s="56"/>
      <c r="G2" s="56"/>
      <c r="H2" s="56"/>
      <c r="I2" s="56"/>
      <c r="J2" s="56"/>
      <c r="K2" s="56"/>
      <c r="L2" s="56"/>
      <c r="M2" s="56"/>
    </row>
    <row r="3" spans="1:15" s="7" customFormat="1" ht="97.5" customHeight="1" x14ac:dyDescent="0.25">
      <c r="A3" s="51" t="s">
        <v>29</v>
      </c>
      <c r="B3" s="51"/>
      <c r="C3" s="51"/>
      <c r="D3" s="51"/>
      <c r="E3" s="52" t="s">
        <v>27</v>
      </c>
      <c r="F3" s="53"/>
      <c r="G3" s="53"/>
      <c r="H3" s="53"/>
      <c r="I3" s="53"/>
      <c r="J3" s="53"/>
      <c r="K3" s="53"/>
      <c r="L3" s="53"/>
      <c r="M3" s="53"/>
    </row>
    <row r="4" spans="1:15" s="7" customFormat="1" ht="87" customHeight="1" x14ac:dyDescent="0.25">
      <c r="A4" s="51" t="s">
        <v>30</v>
      </c>
      <c r="B4" s="51"/>
      <c r="C4" s="51"/>
      <c r="D4" s="51"/>
      <c r="E4" s="52" t="s">
        <v>28</v>
      </c>
      <c r="F4" s="53"/>
      <c r="G4" s="53"/>
      <c r="H4" s="53"/>
      <c r="I4" s="53"/>
      <c r="J4" s="53"/>
      <c r="K4" s="53"/>
      <c r="L4" s="53"/>
      <c r="M4" s="53"/>
    </row>
    <row r="5" spans="1:15" s="7" customFormat="1" ht="11.25" customHeight="1" thickBot="1" x14ac:dyDescent="0.3">
      <c r="A5" s="57" t="s">
        <v>2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</row>
    <row r="6" spans="1:15" s="7" customFormat="1" ht="40.5" customHeight="1" x14ac:dyDescent="0.25">
      <c r="A6" s="58" t="s">
        <v>3</v>
      </c>
      <c r="B6" s="60" t="s">
        <v>4</v>
      </c>
      <c r="C6" s="60" t="s">
        <v>5</v>
      </c>
      <c r="D6" s="62" t="s">
        <v>6</v>
      </c>
      <c r="E6" s="64" t="s">
        <v>7</v>
      </c>
      <c r="F6" s="65"/>
      <c r="G6" s="66"/>
      <c r="H6" s="67" t="s">
        <v>32</v>
      </c>
      <c r="I6" s="68"/>
      <c r="J6" s="69"/>
      <c r="K6" s="70" t="s">
        <v>31</v>
      </c>
      <c r="L6" s="71"/>
      <c r="M6" s="72"/>
    </row>
    <row r="7" spans="1:15" s="7" customFormat="1" ht="217.5" customHeight="1" x14ac:dyDescent="0.25">
      <c r="A7" s="59"/>
      <c r="B7" s="61"/>
      <c r="C7" s="61"/>
      <c r="D7" s="63"/>
      <c r="E7" s="40" t="s">
        <v>8</v>
      </c>
      <c r="F7" s="32" t="s">
        <v>9</v>
      </c>
      <c r="G7" s="41" t="s">
        <v>10</v>
      </c>
      <c r="H7" s="36" t="s">
        <v>25</v>
      </c>
      <c r="I7" s="4" t="s">
        <v>11</v>
      </c>
      <c r="J7" s="45" t="s">
        <v>12</v>
      </c>
      <c r="K7" s="48" t="s">
        <v>34</v>
      </c>
      <c r="L7" s="20" t="s">
        <v>13</v>
      </c>
      <c r="M7" s="23" t="s">
        <v>14</v>
      </c>
      <c r="N7" s="14"/>
      <c r="O7" s="14"/>
    </row>
    <row r="8" spans="1:15" s="1" customFormat="1" ht="12" customHeight="1" x14ac:dyDescent="0.2">
      <c r="A8" s="24">
        <v>1</v>
      </c>
      <c r="B8" s="5">
        <v>3</v>
      </c>
      <c r="C8" s="5">
        <v>4</v>
      </c>
      <c r="D8" s="33">
        <v>5</v>
      </c>
      <c r="E8" s="24">
        <v>6</v>
      </c>
      <c r="F8" s="5">
        <v>7</v>
      </c>
      <c r="G8" s="25">
        <v>8</v>
      </c>
      <c r="H8" s="37">
        <v>9</v>
      </c>
      <c r="I8" s="5">
        <v>10</v>
      </c>
      <c r="J8" s="33">
        <v>11</v>
      </c>
      <c r="K8" s="24">
        <v>12</v>
      </c>
      <c r="L8" s="5">
        <v>13</v>
      </c>
      <c r="M8" s="25">
        <v>14</v>
      </c>
    </row>
    <row r="9" spans="1:15" s="19" customFormat="1" ht="40.5" customHeight="1" x14ac:dyDescent="0.3">
      <c r="A9" s="26">
        <v>1</v>
      </c>
      <c r="B9" s="22" t="s">
        <v>24</v>
      </c>
      <c r="C9" s="21" t="s">
        <v>15</v>
      </c>
      <c r="D9" s="34">
        <v>1</v>
      </c>
      <c r="E9" s="42">
        <v>93.2</v>
      </c>
      <c r="F9" s="16">
        <v>93.9</v>
      </c>
      <c r="G9" s="43">
        <v>93.4</v>
      </c>
      <c r="H9" s="38">
        <f>AVERAGE(E9:G9)</f>
        <v>93.5</v>
      </c>
      <c r="I9" s="17">
        <f>SQRT(VAR(E9:G9))</f>
        <v>0.36055512754640007</v>
      </c>
      <c r="J9" s="46">
        <f>I9/H9*100</f>
        <v>0.38562045726887706</v>
      </c>
      <c r="K9" s="49">
        <f>D9*SUM(E9:G9)/COLUMNS(E9:G9)</f>
        <v>93.5</v>
      </c>
      <c r="L9" s="18">
        <f>K9/D9</f>
        <v>93.5</v>
      </c>
      <c r="M9" s="50">
        <f>ROUND(L9,2)</f>
        <v>93.5</v>
      </c>
    </row>
    <row r="10" spans="1:15" s="15" customFormat="1" ht="16.2" thickBot="1" x14ac:dyDescent="0.35">
      <c r="A10" s="27"/>
      <c r="B10" s="28" t="s">
        <v>16</v>
      </c>
      <c r="C10" s="29"/>
      <c r="D10" s="35"/>
      <c r="E10" s="44">
        <f>SUM(E9:E9)</f>
        <v>93.2</v>
      </c>
      <c r="F10" s="29">
        <f t="shared" ref="F10:G10" si="0">SUM(F9:F9)</f>
        <v>93.9</v>
      </c>
      <c r="G10" s="31">
        <f t="shared" si="0"/>
        <v>93.4</v>
      </c>
      <c r="H10" s="39">
        <f>AVERAGE(E10:G10)</f>
        <v>93.5</v>
      </c>
      <c r="I10" s="30">
        <f>SQRT(VAR(E10:G10))</f>
        <v>0.36055512754640007</v>
      </c>
      <c r="J10" s="47">
        <f>I10/H10*100</f>
        <v>0.38562045726887706</v>
      </c>
      <c r="K10" s="44">
        <f>SUM(K9:K9)</f>
        <v>93.5</v>
      </c>
      <c r="L10" s="29"/>
      <c r="M10" s="31"/>
    </row>
    <row r="11" spans="1:15" s="15" customFormat="1" ht="12.75" customHeight="1" x14ac:dyDescent="0.3">
      <c r="A11" s="75"/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</row>
    <row r="12" spans="1:15" s="15" customFormat="1" ht="15" customHeight="1" x14ac:dyDescent="0.3">
      <c r="A12" s="76"/>
      <c r="B12" s="77" t="s">
        <v>17</v>
      </c>
      <c r="C12" s="77"/>
      <c r="D12" s="77"/>
      <c r="E12" s="77"/>
      <c r="F12" s="77"/>
      <c r="G12" s="77"/>
      <c r="H12" s="77"/>
      <c r="I12" s="2">
        <f>I10</f>
        <v>0.36055512754640007</v>
      </c>
      <c r="J12" s="77" t="s">
        <v>18</v>
      </c>
      <c r="K12" s="77"/>
      <c r="L12" s="77"/>
      <c r="M12" s="77"/>
    </row>
    <row r="13" spans="1:15" s="15" customFormat="1" ht="15.75" customHeight="1" x14ac:dyDescent="0.3">
      <c r="A13" s="76"/>
      <c r="B13" s="77" t="s">
        <v>19</v>
      </c>
      <c r="C13" s="77"/>
      <c r="D13" s="77"/>
      <c r="E13" s="77"/>
      <c r="F13" s="12">
        <f>J10/100</f>
        <v>3.8562045726887708E-3</v>
      </c>
      <c r="G13" s="78"/>
      <c r="H13" s="78"/>
      <c r="I13" s="78"/>
      <c r="J13" s="78"/>
      <c r="K13" s="78"/>
      <c r="L13" s="78"/>
      <c r="M13" s="78"/>
    </row>
    <row r="14" spans="1:15" s="15" customFormat="1" ht="15" customHeight="1" x14ac:dyDescent="0.3">
      <c r="A14" s="76"/>
      <c r="B14" s="77" t="s">
        <v>33</v>
      </c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</row>
    <row r="15" spans="1:15" s="9" customFormat="1" ht="21.75" customHeight="1" x14ac:dyDescent="0.3">
      <c r="A15" s="76"/>
      <c r="B15" s="77" t="s">
        <v>20</v>
      </c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</row>
    <row r="16" spans="1:15" s="7" customFormat="1" ht="29.25" customHeight="1" x14ac:dyDescent="0.25">
      <c r="A16" s="73" t="s">
        <v>22</v>
      </c>
      <c r="B16" s="73"/>
      <c r="C16" s="73"/>
      <c r="D16" s="73"/>
      <c r="E16" s="73"/>
      <c r="F16" s="73"/>
      <c r="G16" s="73"/>
      <c r="H16" s="73"/>
      <c r="I16" s="73"/>
      <c r="J16" s="10">
        <f>L9</f>
        <v>93.5</v>
      </c>
      <c r="K16" s="13" t="s">
        <v>21</v>
      </c>
      <c r="L16" s="13"/>
      <c r="M16" s="13"/>
    </row>
    <row r="17" spans="1:13" s="7" customFormat="1" ht="29.25" customHeight="1" x14ac:dyDescent="0.25">
      <c r="A17" s="73" t="s">
        <v>23</v>
      </c>
      <c r="B17" s="73"/>
      <c r="C17" s="73"/>
      <c r="D17" s="73"/>
      <c r="E17" s="73"/>
      <c r="F17" s="73"/>
      <c r="G17" s="73"/>
      <c r="H17" s="73"/>
      <c r="I17" s="73"/>
      <c r="J17" s="10">
        <v>80000000</v>
      </c>
      <c r="K17" s="13" t="s">
        <v>21</v>
      </c>
      <c r="L17" s="13"/>
      <c r="M17" s="13"/>
    </row>
    <row r="18" spans="1:13" ht="22.5" customHeight="1" x14ac:dyDescent="0.3">
      <c r="A18" s="74"/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</row>
    <row r="19" spans="1:13" s="7" customFormat="1" x14ac:dyDescent="0.3">
      <c r="A19" s="3"/>
      <c r="B19" s="3"/>
      <c r="C19" s="6"/>
      <c r="D19" s="6"/>
      <c r="E19" s="6"/>
      <c r="F19" s="6"/>
      <c r="G19" s="6"/>
      <c r="H19" s="6"/>
      <c r="I19" s="6"/>
      <c r="J19" s="6"/>
      <c r="K19" s="6"/>
      <c r="L19" s="11"/>
      <c r="M19" s="6"/>
    </row>
    <row r="20" spans="1:13" s="7" customFormat="1" ht="13.2" x14ac:dyDescent="0.25">
      <c r="L20" s="8"/>
    </row>
    <row r="21" spans="1:13" s="7" customFormat="1" ht="13.2" x14ac:dyDescent="0.25">
      <c r="L21" s="8"/>
    </row>
    <row r="22" spans="1:13" s="7" customFormat="1" ht="13.2" x14ac:dyDescent="0.25">
      <c r="L22" s="8"/>
    </row>
    <row r="23" spans="1:13" s="7" customFormat="1" ht="13.2" x14ac:dyDescent="0.25"/>
    <row r="24" spans="1:13" s="7" customFormat="1" ht="13.2" x14ac:dyDescent="0.25"/>
    <row r="25" spans="1:13" s="7" customFormat="1" ht="13.2" x14ac:dyDescent="0.25"/>
    <row r="26" spans="1:13" s="7" customFormat="1" ht="13.2" x14ac:dyDescent="0.25"/>
    <row r="27" spans="1:13" s="7" customFormat="1" ht="13.2" x14ac:dyDescent="0.25"/>
    <row r="28" spans="1:13" s="7" customFormat="1" ht="21.75" customHeight="1" x14ac:dyDescent="0.25"/>
    <row r="29" spans="1:13" s="7" customFormat="1" ht="22.5" customHeight="1" x14ac:dyDescent="0.25"/>
    <row r="30" spans="1:13" s="7" customFormat="1" ht="22.5" customHeight="1" x14ac:dyDescent="0.25"/>
    <row r="31" spans="1:13" s="7" customFormat="1" ht="13.2" x14ac:dyDescent="0.25"/>
    <row r="32" spans="1:13" s="7" customFormat="1" ht="13.2" x14ac:dyDescent="0.25"/>
    <row r="33" s="7" customFormat="1" ht="13.2" x14ac:dyDescent="0.25"/>
    <row r="34" s="7" customFormat="1" ht="13.2" x14ac:dyDescent="0.25"/>
    <row r="35" s="7" customFormat="1" ht="13.2" x14ac:dyDescent="0.25"/>
    <row r="36" s="7" customFormat="1" ht="13.2" x14ac:dyDescent="0.25"/>
    <row r="37" s="7" customFormat="1" ht="13.2" x14ac:dyDescent="0.25"/>
    <row r="38" s="7" customFormat="1" ht="13.2" x14ac:dyDescent="0.25"/>
    <row r="39" s="7" customFormat="1" ht="13.2" x14ac:dyDescent="0.25"/>
    <row r="40" s="7" customFormat="1" ht="13.2" x14ac:dyDescent="0.25"/>
    <row r="41" s="7" customFormat="1" ht="13.2" x14ac:dyDescent="0.25"/>
    <row r="42" s="7" customFormat="1" ht="13.2" x14ac:dyDescent="0.25"/>
    <row r="43" s="7" customFormat="1" ht="13.2" x14ac:dyDescent="0.25"/>
    <row r="44" s="7" customFormat="1" ht="13.2" x14ac:dyDescent="0.25"/>
    <row r="45" s="7" customFormat="1" ht="13.2" x14ac:dyDescent="0.25"/>
    <row r="46" s="7" customFormat="1" ht="13.2" x14ac:dyDescent="0.25"/>
    <row r="47" s="7" customFormat="1" ht="13.2" x14ac:dyDescent="0.25"/>
    <row r="48" s="7" customFormat="1" ht="13.2" x14ac:dyDescent="0.25"/>
    <row r="49" s="7" customFormat="1" ht="13.2" x14ac:dyDescent="0.25"/>
  </sheetData>
  <mergeCells count="26">
    <mergeCell ref="A16:I16"/>
    <mergeCell ref="A18:M18"/>
    <mergeCell ref="A11:M11"/>
    <mergeCell ref="A12:A15"/>
    <mergeCell ref="B12:H12"/>
    <mergeCell ref="J12:M12"/>
    <mergeCell ref="B13:E13"/>
    <mergeCell ref="G13:M13"/>
    <mergeCell ref="B14:M14"/>
    <mergeCell ref="B15:M15"/>
    <mergeCell ref="A17:I17"/>
    <mergeCell ref="A5:M5"/>
    <mergeCell ref="A6:A7"/>
    <mergeCell ref="B6:B7"/>
    <mergeCell ref="C6:C7"/>
    <mergeCell ref="D6:D7"/>
    <mergeCell ref="E6:G6"/>
    <mergeCell ref="H6:J6"/>
    <mergeCell ref="K6:M6"/>
    <mergeCell ref="A4:D4"/>
    <mergeCell ref="E4:M4"/>
    <mergeCell ref="A1:M1"/>
    <mergeCell ref="A2:D2"/>
    <mergeCell ref="E2:M2"/>
    <mergeCell ref="A3:D3"/>
    <mergeCell ref="E3:M3"/>
  </mergeCells>
  <conditionalFormatting sqref="J10">
    <cfRule type="cellIs" dxfId="0" priority="1" operator="greaterThan">
      <formula>33</formula>
    </cfRule>
  </conditionalFormatting>
  <pageMargins left="0.23622047244094491" right="0.23622047244094491" top="0.35433070866141736" bottom="0.35433070866141736" header="0.31496062992125984" footer="0.31496062992125984"/>
  <pageSetup paperSize="9" scale="70" orientation="landscape" r:id="rId1"/>
  <colBreaks count="1" manualBreakCount="1">
    <brk id="14" max="2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ekuser11</dc:creator>
  <cp:lastModifiedBy>Пользователь Windows</cp:lastModifiedBy>
  <cp:lastPrinted>2024-03-01T11:25:15Z</cp:lastPrinted>
  <dcterms:created xsi:type="dcterms:W3CDTF">2015-06-05T18:19:34Z</dcterms:created>
  <dcterms:modified xsi:type="dcterms:W3CDTF">2026-09-04T06:24:11Z</dcterms:modified>
</cp:coreProperties>
</file>