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Водоканал Муром\Документация ЦЗ передача абонемента\Документация\"/>
    </mc:Choice>
  </mc:AlternateContent>
  <xr:revisionPtr revIDLastSave="0" documentId="13_ncr:1_{4CE0E2B6-0B27-4F1A-B51A-6FF81CB7F0DE}" xr6:coauthVersionLast="47" xr6:coauthVersionMax="47" xr10:uidLastSave="{00000000-0000-0000-0000-000000000000}"/>
  <bookViews>
    <workbookView xWindow="5955" yWindow="1815" windowWidth="21600" windowHeight="11295" xr2:uid="{00000000-000D-0000-FFFF-FFFF00000000}"/>
  </bookViews>
  <sheets>
    <sheet name="Поставка" sheetId="23" r:id="rId1"/>
  </sheets>
  <definedNames>
    <definedName name="_xlnm.Print_Area" localSheetId="0">Поставка!$A$2:$O$14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3" l="1"/>
  <c r="J8" i="23" s="1"/>
  <c r="K8" i="23" s="1"/>
  <c r="M8" i="23"/>
  <c r="N8" i="23"/>
  <c r="O8" i="23" s="1"/>
  <c r="L8" i="23"/>
  <c r="X9" i="23"/>
  <c r="O9" i="23" l="1"/>
</calcChain>
</file>

<file path=xl/sharedStrings.xml><?xml version="1.0" encoding="utf-8"?>
<sst xmlns="http://schemas.openxmlformats.org/spreadsheetml/2006/main" count="34" uniqueCount="34">
  <si>
    <t>№</t>
  </si>
  <si>
    <t>Кол-во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</si>
  <si>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</si>
  <si>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</si>
  <si>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</si>
  <si>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</si>
  <si>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</si>
  <si>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Наименование закупки (предмет договора)</t>
  </si>
  <si>
    <t>(должность)</t>
  </si>
  <si>
    <t>(подпись/расшифровка подписи)</t>
  </si>
  <si>
    <t>Однородность совокупности значений выявленных цен, используемых в расчете Н(М)ЦД, ЦДЕП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</si>
  <si>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</si>
  <si>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Наименование предмета договора </t>
  </si>
  <si>
    <t>ОБОСНОВАНИЕ НАЧАЛЬНОЙ (МАКСИМАЛЬНОЙ) ЦЕНЫ ДОГОВОРА</t>
  </si>
  <si>
    <t>Н(М)ЦД</t>
  </si>
  <si>
    <t>Используемый метод определения НМЦД</t>
  </si>
  <si>
    <t xml:space="preserve">Работник подразделения,
ответственного за расчет НМЦД:
</t>
  </si>
  <si>
    <t xml:space="preserve">Расчет НМЦД </t>
  </si>
  <si>
    <t xml:space="preserve">Приложение № 3 к документации </t>
  </si>
  <si>
    <t>ИТОГО</t>
  </si>
  <si>
    <t>ОКПД2</t>
  </si>
  <si>
    <t>Ед. изм.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</si>
  <si>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</si>
  <si>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Н(М)ЦД, ЦДЕП, определяемая методом сопоставимых рыночных цен (анализа рынка)</t>
  </si>
  <si>
    <t>63.11.13.000</t>
  </si>
  <si>
    <t>Услуги по предоставлению и обеспечению удаленного доступа по сети Интернет к профессиональным справочным системам «Техэксперт»</t>
  </si>
  <si>
    <t>усл. ед.</t>
  </si>
  <si>
    <t>КП №1                               № 194732/4 от 01.09.2026</t>
  </si>
  <si>
    <t>КП№2                               №24/1204 от 01.09.2026</t>
  </si>
  <si>
    <t>КП№3                                  № 121901 от 01.09.2026</t>
  </si>
  <si>
    <t>Итого НМЦД устанавливается в размере: 441 128,00</t>
  </si>
  <si>
    <t>Дата подготовки обоснования НМЦД 07.09.2026 г.</t>
  </si>
  <si>
    <t>Оказание услуг по предоставлению и обеспечению удаленного доступа по сети Интернет к профессиональным справочным системам «Техэксперт»</t>
  </si>
  <si>
    <t>Метод сопоставимых рыночных цен (анализа рынка), пп. 5.17–5.19 Положения о закупке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</si>
</sst>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top" wrapText="1"/>
    </xf>
    <xf numFmtId="4" fontId="7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2" fontId="7" fillId="0" borderId="0" xfId="0" applyNumberFormat="1" applyFont="1" applyAlignment="1">
      <alignment wrapText="1"/>
    </xf>
    <xf numFmtId="0" fontId="5" fillId="0" borderId="0" xfId="0" applyFont="1" applyAlignment="1" applyProtection="1">
      <alignment horizontal="center" wrapText="1"/>
      <protection locked="0"/>
    </xf>
    <xf numFmtId="164" fontId="7" fillId="0" borderId="0" xfId="0" applyNumberFormat="1" applyFont="1"/>
    <xf numFmtId="0" fontId="7" fillId="0" borderId="0" xfId="0" applyFont="1" applyBorder="1"/>
    <xf numFmtId="4" fontId="2" fillId="2" borderId="9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4" fillId="2" borderId="15" xfId="0" applyFont="1" applyFill="1" applyBorder="1" applyAlignment="1">
      <alignment horizontal="center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4" fontId="7" fillId="2" borderId="19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249706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6</xdr:row>
      <xdr:rowOff>1600200</xdr:rowOff>
    </xdr:from>
    <xdr:to>
      <xdr:col>11</xdr:col>
      <xdr:colOff>1504950</xdr:colOff>
      <xdr:row>6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1628775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zoomScale="85" zoomScaleNormal="85" zoomScaleSheetLayoutView="100" workbookViewId="0">
      <selection activeCell="C4" sqref="C4:O4"/>
    </sheetView>
  </sheetViews>
  <sheetFormatPr defaultRowHeight="12.75" x14ac:dyDescent="0.2"/>
  <cols>
    <col min="1" max="1" width="6.140625" style="1" customWidth="1"/>
    <col min="2" max="2" width="31.28515625" style="1" customWidth="1"/>
    <col min="3" max="3" width="12.85546875" style="1" customWidth="1"/>
    <col min="4" max="4" width="6.7109375" style="1" customWidth="1"/>
    <col min="5" max="5" width="8" style="1" customWidth="1"/>
    <col min="6" max="6" width="12.85546875" style="1" customWidth="1"/>
    <col min="7" max="7" width="11.7109375" style="7" customWidth="1"/>
    <col min="8" max="8" width="13.7109375" style="1" customWidth="1"/>
    <col min="9" max="9" width="15.5703125" style="1" customWidth="1"/>
    <col min="10" max="11" width="15.42578125" style="1" customWidth="1"/>
    <col min="12" max="12" width="22.7109375" style="1" customWidth="1"/>
    <col min="13" max="13" width="13" style="1" customWidth="1"/>
    <col min="14" max="15" width="13.5703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7" hidden="1" customWidth="1"/>
    <col min="21" max="25" width="9.140625" style="1" hidden="1" customWidth="1"/>
    <col min="26" max="16384" width="9.140625" style="1"/>
  </cols>
  <sheetData>
    <row r="1" spans="1:24" ht="24.75" customHeight="1" x14ac:dyDescent="0.2">
      <c r="M1" s="38" t="s">
        <v>18</v>
      </c>
      <c r="N1" s="38"/>
      <c r="O1" s="38"/>
    </row>
    <row r="2" spans="1:24" ht="16.5" customHeight="1" x14ac:dyDescent="0.2">
      <c r="A2" s="52" t="s">
        <v>13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24" ht="33.75" customHeight="1" x14ac:dyDescent="0.2">
      <c r="A3" s="37" t="s">
        <v>7</v>
      </c>
      <c r="B3" s="37"/>
      <c r="C3" s="37" t="s">
        <v>32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24" ht="30.75" customHeight="1" x14ac:dyDescent="0.2">
      <c r="A4" s="37" t="s">
        <v>15</v>
      </c>
      <c r="B4" s="37"/>
      <c r="C4" s="37" t="s">
        <v>33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24" ht="36" customHeight="1" thickBot="1" x14ac:dyDescent="0.25">
      <c r="A5" s="60" t="s">
        <v>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1:24" ht="39" customHeight="1" x14ac:dyDescent="0.2">
      <c r="A6" s="45" t="s">
        <v>0</v>
      </c>
      <c r="B6" s="47" t="s">
        <v>12</v>
      </c>
      <c r="C6" s="61" t="s">
        <v>20</v>
      </c>
      <c r="D6" s="47" t="s">
        <v>21</v>
      </c>
      <c r="E6" s="49" t="s">
        <v>1</v>
      </c>
      <c r="F6" s="51" t="s">
        <v>2</v>
      </c>
      <c r="G6" s="51"/>
      <c r="H6" s="51"/>
      <c r="I6" s="57" t="s">
        <v>10</v>
      </c>
      <c r="J6" s="58"/>
      <c r="K6" s="59"/>
      <c r="L6" s="45" t="s">
        <v>23</v>
      </c>
      <c r="M6" s="47"/>
      <c r="N6" s="47"/>
      <c r="O6" s="49"/>
      <c r="P6" s="16"/>
    </row>
    <row r="7" spans="1:24" ht="159" customHeight="1" thickBot="1" x14ac:dyDescent="0.25">
      <c r="A7" s="46"/>
      <c r="B7" s="48"/>
      <c r="C7" s="62"/>
      <c r="D7" s="48"/>
      <c r="E7" s="50"/>
      <c r="F7" s="34" t="s">
        <v>27</v>
      </c>
      <c r="G7" s="34" t="s">
        <v>28</v>
      </c>
      <c r="H7" s="35" t="s">
        <v>29</v>
      </c>
      <c r="I7" s="18" t="s">
        <v>3</v>
      </c>
      <c r="J7" s="6" t="s">
        <v>4</v>
      </c>
      <c r="K7" s="19" t="s">
        <v>22</v>
      </c>
      <c r="L7" s="20" t="s">
        <v>11</v>
      </c>
      <c r="M7" s="21" t="s">
        <v>5</v>
      </c>
      <c r="N7" s="21" t="s">
        <v>6</v>
      </c>
      <c r="O7" s="22" t="s">
        <v>14</v>
      </c>
      <c r="P7" s="16"/>
    </row>
    <row r="8" spans="1:24" ht="60" customHeight="1" thickBot="1" x14ac:dyDescent="0.25">
      <c r="A8" s="32">
        <v>1</v>
      </c>
      <c r="B8" s="25" t="s">
        <v>25</v>
      </c>
      <c r="C8" s="25" t="s">
        <v>24</v>
      </c>
      <c r="D8" s="25" t="s">
        <v>26</v>
      </c>
      <c r="E8" s="28">
        <v>1</v>
      </c>
      <c r="F8" s="36">
        <v>376572</v>
      </c>
      <c r="G8" s="36">
        <v>454572</v>
      </c>
      <c r="H8" s="36">
        <v>492240</v>
      </c>
      <c r="I8" s="30">
        <f>AVERAGE(F8:H8)</f>
        <v>441128</v>
      </c>
      <c r="J8" s="27">
        <f t="shared" ref="J8" si="0">SQRT(((SUM((POWER(H8-I8,2)),(POWER(G8-I8,2)),(POWER(F8-I8,2)))/(COLUMNS(F8:H8)-1))))</f>
        <v>58994.299792437574</v>
      </c>
      <c r="K8" s="33">
        <f t="shared" ref="K8" si="1">J8/I8*100</f>
        <v>13.373510589315929</v>
      </c>
      <c r="L8" s="29">
        <f t="shared" ref="L8" si="2">((E8/3)*(SUM(F8:H8)))</f>
        <v>441128</v>
      </c>
      <c r="M8" s="26">
        <f>L8/E8</f>
        <v>441128</v>
      </c>
      <c r="N8" s="26">
        <f>ROUNDDOWN(M8,2)</f>
        <v>441128</v>
      </c>
      <c r="O8" s="31">
        <f>N8*E8</f>
        <v>441128</v>
      </c>
      <c r="P8" s="16"/>
    </row>
    <row r="9" spans="1:24" ht="21.75" customHeight="1" thickBot="1" x14ac:dyDescent="0.25">
      <c r="A9" s="53" t="s">
        <v>19</v>
      </c>
      <c r="B9" s="54"/>
      <c r="C9" s="54"/>
      <c r="D9" s="54"/>
      <c r="E9" s="54"/>
      <c r="F9" s="54"/>
      <c r="G9" s="54"/>
      <c r="H9" s="54"/>
      <c r="I9" s="55"/>
      <c r="J9" s="55"/>
      <c r="K9" s="55"/>
      <c r="L9" s="55"/>
      <c r="M9" s="55"/>
      <c r="N9" s="56"/>
      <c r="O9" s="17">
        <f>SUM(O8:O8)</f>
        <v>441128</v>
      </c>
      <c r="P9" s="16"/>
      <c r="V9" s="1">
        <v>98573.060000000056</v>
      </c>
      <c r="W9" s="12">
        <v>1.2</v>
      </c>
      <c r="X9" s="13">
        <f t="shared" ref="X9" si="3">V9*W9</f>
        <v>118287.67200000006</v>
      </c>
    </row>
    <row r="10" spans="1:24" ht="22.5" customHeight="1" x14ac:dyDescent="0.25">
      <c r="A10" s="39" t="s">
        <v>30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24" ht="23.25" customHeight="1" x14ac:dyDescent="0.25">
      <c r="A11" s="39" t="s">
        <v>31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24" ht="24.75" customHeight="1" x14ac:dyDescent="0.25">
      <c r="A12" s="8"/>
      <c r="B12" s="41" t="s">
        <v>16</v>
      </c>
      <c r="C12" s="23"/>
      <c r="D12" s="2"/>
      <c r="E12" s="43"/>
      <c r="F12" s="43"/>
      <c r="G12" s="10"/>
      <c r="H12" s="43"/>
      <c r="I12" s="43"/>
      <c r="J12" s="43"/>
      <c r="K12" s="9"/>
      <c r="L12" s="15"/>
    </row>
    <row r="13" spans="1:24" ht="24" customHeight="1" x14ac:dyDescent="0.25">
      <c r="A13" s="8"/>
      <c r="B13" s="42"/>
      <c r="C13" s="24"/>
      <c r="D13" s="2"/>
      <c r="E13" s="44" t="s">
        <v>8</v>
      </c>
      <c r="F13" s="44"/>
      <c r="G13" s="10"/>
      <c r="H13" s="44" t="s">
        <v>9</v>
      </c>
      <c r="I13" s="44"/>
      <c r="J13" s="44"/>
      <c r="K13" s="9"/>
    </row>
    <row r="14" spans="1:24" ht="15.75" x14ac:dyDescent="0.25">
      <c r="A14" s="40"/>
      <c r="B14" s="40"/>
      <c r="C14" s="40"/>
      <c r="D14" s="40"/>
      <c r="E14" s="3"/>
      <c r="F14" s="4"/>
      <c r="G14" s="11"/>
      <c r="H14" s="14"/>
      <c r="I14" s="5"/>
      <c r="J14" s="5"/>
      <c r="K14" s="5"/>
      <c r="L14" s="5"/>
      <c r="M14" s="5"/>
      <c r="N14" s="5"/>
      <c r="O14" s="5"/>
    </row>
  </sheetData>
  <mergeCells count="24">
    <mergeCell ref="A9:N9"/>
    <mergeCell ref="I6:K6"/>
    <mergeCell ref="L6:O6"/>
    <mergeCell ref="A5:O5"/>
    <mergeCell ref="C6:C7"/>
    <mergeCell ref="A6:A7"/>
    <mergeCell ref="B6:B7"/>
    <mergeCell ref="D6:D7"/>
    <mergeCell ref="E6:E7"/>
    <mergeCell ref="F6:H6"/>
    <mergeCell ref="A10:O10"/>
    <mergeCell ref="A14:D14"/>
    <mergeCell ref="A11:O11"/>
    <mergeCell ref="B12:B13"/>
    <mergeCell ref="E12:F12"/>
    <mergeCell ref="H12:J12"/>
    <mergeCell ref="E13:F13"/>
    <mergeCell ref="H13:J13"/>
    <mergeCell ref="C3:O3"/>
    <mergeCell ref="C4:O4"/>
    <mergeCell ref="A3:B3"/>
    <mergeCell ref="A4:B4"/>
    <mergeCell ref="M1:O1"/>
    <mergeCell ref="A2:O2"/>
  </mergeCells>
  <phoneticPr fontId="12" type="noConversion"/>
  <pageMargins left="0.16" right="0.16" top="0.32" bottom="0.24" header="0.22" footer="0.19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Поставка</vt:lpstr>
      <vt:lpstr>Поставка!Область_печати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Дрига Ирина</cp:lastModifiedBy>
  <cp:lastPrinted>2023-02-07T09:53:49Z</cp:lastPrinted>
  <dcterms:created xsi:type="dcterms:W3CDTF">2014-01-28T13:50:42Z</dcterms:created>
  <dcterms:modified xsi:type="dcterms:W3CDTF">2026-09-07T13:56:59Z</dcterms:modified>
</cp:coreProperties>
</file>