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78C085F5-4B66-4C71-BDA8-0404C58D51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МЦД 3" sheetId="1" r:id="rId1"/>
  </sheets>
  <calcPr calcId="191029"/>
</workbook>
</file>

<file path=xl/calcChain.xml><?xml version="1.0" encoding="utf-8"?>
<calcChain xmlns="http://schemas.openxmlformats.org/spreadsheetml/2006/main">
  <c r="I4" i="1" l="1"/>
  <c r="L4" i="1" s="1"/>
  <c r="H6" i="1"/>
  <c r="H4" i="1" l="1"/>
  <c r="J6" i="1" l="1"/>
  <c r="K6" i="1" s="1"/>
  <c r="I6" i="1" l="1"/>
  <c r="L6" i="1" s="1"/>
  <c r="J4" i="1"/>
  <c r="K4" i="1" s="1"/>
  <c r="L7" i="1" l="1"/>
</calcChain>
</file>

<file path=xl/sharedStrings.xml><?xml version="1.0" encoding="utf-8"?>
<sst xmlns="http://schemas.openxmlformats.org/spreadsheetml/2006/main" count="30" uniqueCount="30">
  <si>
    <t>Обоснование начальной (максимальной) цены договора</t>
  </si>
  <si>
    <t>Ед.изм.</t>
  </si>
  <si>
    <t>Кол-во</t>
  </si>
  <si>
    <t>Среднее квадратичное отклонение</t>
  </si>
  <si>
    <t>Коэффициент вариации*</t>
  </si>
  <si>
    <t>Ценовая информация в отношении товара/услуги/работы, цена за ед.изм. (в руб.)</t>
  </si>
  <si>
    <t>Расчет начальной (максимальной) цены по позиции производится по формуле:</t>
  </si>
  <si>
    <t>НМЦКi - начальная (максимальная) цена по позиции (рублей);</t>
  </si>
  <si>
    <t>Цi – наименьшая цена единицы товара, работы, услуги из представленных в источниках ценовой информации,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услуг;</t>
  </si>
  <si>
    <t>Vi - количество (объем) закупаемого товара, работы, услуги по позиции.</t>
  </si>
  <si>
    <t>Расчет начальной (максимальной) цены контракта произведен путем сложения начальных (максимальных) цен по позициям.</t>
  </si>
  <si>
    <t>НМЦКi = Цi × Vi, где:</t>
  </si>
  <si>
    <t xml:space="preserve">Для определения начальной (максимальной) цены договора применён метод сопоставимых рыночных цен (анализа рынка) в соответствии с  Приложением № 2 к Типовому положению о закупках товаров, работ, услуг отдельными видами юридических лиц, распоряжением Правительства Свердловской области от 06.04.2015 № 344-РП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для обеспечения нужд Свердловской области», письмом Департамента государственных закупок Свердловской области №23-01-82/1368 от 25.09.2023 «О применении минимального значения цен при формировании начальной (максимальной) цены договора».    </t>
  </si>
  <si>
    <t>Наименование товара/услуги (работы)</t>
  </si>
  <si>
    <t>Цена за единицу товара, работы, услуги, используемая для расчёта НМЦД (рублей) , руб.</t>
  </si>
  <si>
    <t>Начальная (максимальная) цена по позиции (рублей), руб.</t>
  </si>
  <si>
    <t>усл.ед.</t>
  </si>
  <si>
    <t>Шт.</t>
  </si>
  <si>
    <t>ИТОГО</t>
  </si>
  <si>
    <t>Средняя арифметическая цена за единицу</t>
  </si>
  <si>
    <t>Приложение 4</t>
  </si>
  <si>
    <t>Запасные части и расходные материалы, используемые для проведения ремонта МИ:</t>
  </si>
  <si>
    <t>№ п/п</t>
  </si>
  <si>
    <t xml:space="preserve">*Коэффициент вариации цены не превышает 33%, следовательно используемые для расчета цены являются однородными – проведение дополнительных исследований ценовой информации не требуется. 
</t>
  </si>
  <si>
    <t xml:space="preserve"> С целью получения ценовой информации в отношении товара, работы, услуги для определения начальной (максимальной) цены договора заказчик осуществил следующие процедуры: 
1) направлены запросы ценовой информации поставщикам. В ответ получены 3 коммерческих предложения. 2) размещен запрос о предоставлении ценовой информации в Региональной информационной системе №ЗКП-2026-009672 от 07.08.2026 г. На дату окончания подачи предложений не было подано ни одного коммерческого предложения. </t>
  </si>
  <si>
    <t>Оказание услуг по ремонту блока видеокамеры эндоскопической IMAGE1 S D3-LINK Карл Шторц</t>
  </si>
  <si>
    <t xml:space="preserve">Плата управления D3-link (TC302) </t>
  </si>
  <si>
    <t>Источник 1
Исх. № 3975 от 07.08.2026
Вх. № 2096 от 07.08.2026</t>
  </si>
  <si>
    <t>Источник 2
Исх. № 3967 от 07.08.2026
Вх. № 2098 от 07.08.2026</t>
  </si>
  <si>
    <t>Источник 3
 Исх. № 3976 от 07.08.2026
Вх. № 2097  от 07.08.2026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</si>
</sst>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р.&quot;_-;\-* #,##0.00&quot;р.&quot;_-;_-* &quot;-&quot;??&quot;р.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name val="Liberation Serif"/>
      <family val="1"/>
      <charset val="204"/>
    </font>
    <font>
      <sz val="10"/>
      <name val="Liberation Serif"/>
      <family val="1"/>
      <charset val="204"/>
    </font>
    <font>
      <sz val="11"/>
      <color theme="1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4" fillId="0" borderId="0" applyFont="0" applyFill="0" applyBorder="0" applyAlignment="0" applyProtection="0"/>
    <xf numFmtId="0" fontId="5" fillId="0" borderId="0"/>
  </cellStyleXfs>
  <cellXfs count="34">
    <xf numFmtId="0" fontId="0" fillId="0" borderId="0" xfId="0"/>
    <xf numFmtId="0" fontId="2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2" fontId="7" fillId="0" borderId="1" xfId="0" applyNumberFormat="1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4" fontId="3" fillId="0" borderId="10" xfId="0" applyNumberFormat="1" applyFont="1" applyBorder="1" applyAlignment="1">
      <alignment horizontal="left" vertical="center" wrapText="1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3" fillId="0" borderId="7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2" fillId="0" borderId="6" xfId="0" applyFont="1" applyBorder="1" applyAlignment="1">
      <alignment horizontal="left" wrapText="1"/>
    </xf>
    <xf numFmtId="4" fontId="2" fillId="0" borderId="1" xfId="0" applyNumberFormat="1" applyFont="1" applyFill="1" applyBorder="1" applyAlignment="1">
      <alignment horizontal="center" vertical="center" wrapText="1"/>
    </xf>
  </cellXfs>
  <cellStyles count="4"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Обычный 3" xfId="3" xr:uid="{00000000-0005-0000-0000-000003000000}"/>
  </cellStyles>
  <dxfs count="1"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tabSelected="1" zoomScale="90" zoomScaleNormal="90" workbookViewId="0">
      <selection activeCell="O18" sqref="O18"/>
    </sheetView>
  </sheetViews>
  <sheetFormatPr defaultRowHeight="12.75" x14ac:dyDescent="0.2"/>
  <cols>
    <col min="1" max="1" width="5.42578125" style="1" customWidth="1"/>
    <col min="2" max="2" width="46.85546875" style="1" customWidth="1"/>
    <col min="3" max="3" width="7.28515625" style="1" customWidth="1"/>
    <col min="4" max="4" width="7.42578125" style="1" customWidth="1"/>
    <col min="5" max="5" width="16.5703125" style="6" customWidth="1"/>
    <col min="6" max="6" width="15.42578125" style="6" customWidth="1"/>
    <col min="7" max="8" width="14.7109375" style="6" customWidth="1"/>
    <col min="9" max="9" width="14.28515625" style="1" customWidth="1"/>
    <col min="10" max="10" width="12" style="1" customWidth="1"/>
    <col min="11" max="11" width="12.7109375" style="1" customWidth="1"/>
    <col min="12" max="12" width="17.28515625" style="1" customWidth="1"/>
    <col min="13" max="13" width="9.140625" style="1"/>
    <col min="14" max="14" width="14" style="1" customWidth="1"/>
    <col min="15" max="15" width="15.42578125" style="1" customWidth="1"/>
    <col min="16" max="16384" width="9.140625" style="1"/>
  </cols>
  <sheetData>
    <row r="1" spans="1:12" ht="29.25" customHeight="1" x14ac:dyDescent="0.2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8" t="s">
        <v>20</v>
      </c>
      <c r="L1" s="18"/>
    </row>
    <row r="2" spans="1:12" ht="37.5" customHeight="1" x14ac:dyDescent="0.2">
      <c r="A2" s="22" t="s">
        <v>22</v>
      </c>
      <c r="B2" s="22" t="s">
        <v>13</v>
      </c>
      <c r="C2" s="22" t="s">
        <v>1</v>
      </c>
      <c r="D2" s="22" t="s">
        <v>2</v>
      </c>
      <c r="E2" s="19" t="s">
        <v>5</v>
      </c>
      <c r="F2" s="20"/>
      <c r="G2" s="21"/>
      <c r="H2" s="22" t="s">
        <v>19</v>
      </c>
      <c r="I2" s="22" t="s">
        <v>14</v>
      </c>
      <c r="J2" s="22" t="s">
        <v>3</v>
      </c>
      <c r="K2" s="22" t="s">
        <v>4</v>
      </c>
      <c r="L2" s="22" t="s">
        <v>15</v>
      </c>
    </row>
    <row r="3" spans="1:12" ht="71.25" customHeight="1" x14ac:dyDescent="0.2">
      <c r="A3" s="24"/>
      <c r="B3" s="24"/>
      <c r="C3" s="24"/>
      <c r="D3" s="24"/>
      <c r="E3" s="7" t="s">
        <v>27</v>
      </c>
      <c r="F3" s="7" t="s">
        <v>28</v>
      </c>
      <c r="G3" s="7" t="s">
        <v>29</v>
      </c>
      <c r="H3" s="25"/>
      <c r="I3" s="23"/>
      <c r="J3" s="23"/>
      <c r="K3" s="23"/>
      <c r="L3" s="23"/>
    </row>
    <row r="4" spans="1:12" ht="30.75" customHeight="1" x14ac:dyDescent="0.2">
      <c r="A4" s="4">
        <v>1</v>
      </c>
      <c r="B4" s="13" t="s">
        <v>25</v>
      </c>
      <c r="C4" s="2" t="s">
        <v>16</v>
      </c>
      <c r="D4" s="3">
        <v>1</v>
      </c>
      <c r="E4" s="33">
        <v>42000</v>
      </c>
      <c r="F4" s="2">
        <v>36600</v>
      </c>
      <c r="G4" s="2">
        <v>48800</v>
      </c>
      <c r="H4" s="2">
        <f>ROUND((AVERAGE(E4:G4)),2)</f>
        <v>42466.67</v>
      </c>
      <c r="I4" s="2">
        <f>ROUND((MIN(E4:G4)),2)</f>
        <v>36600</v>
      </c>
      <c r="J4" s="12">
        <f>_xlfn.STDEV.S(E4:G4)</f>
        <v>6113.373318662414</v>
      </c>
      <c r="K4" s="14">
        <f>J4*100/H4</f>
        <v>14.395697422619703</v>
      </c>
      <c r="L4" s="2">
        <f>ROUND((I4*D4),2)</f>
        <v>36600</v>
      </c>
    </row>
    <row r="5" spans="1:12" ht="15" x14ac:dyDescent="0.2">
      <c r="A5" s="8"/>
      <c r="B5" s="27" t="s">
        <v>21</v>
      </c>
      <c r="C5" s="28"/>
      <c r="D5" s="28"/>
      <c r="E5" s="28"/>
      <c r="F5" s="28"/>
      <c r="G5" s="29"/>
      <c r="H5" s="9"/>
      <c r="I5" s="9"/>
      <c r="J5" s="10"/>
      <c r="K5" s="15"/>
      <c r="L5" s="9"/>
    </row>
    <row r="6" spans="1:12" ht="19.5" customHeight="1" x14ac:dyDescent="0.2">
      <c r="A6" s="8">
        <v>1</v>
      </c>
      <c r="B6" s="13" t="s">
        <v>26</v>
      </c>
      <c r="C6" s="11" t="s">
        <v>17</v>
      </c>
      <c r="D6" s="3">
        <v>1</v>
      </c>
      <c r="E6" s="2">
        <v>1000000</v>
      </c>
      <c r="F6" s="2">
        <v>995434.6</v>
      </c>
      <c r="G6" s="2">
        <v>1098000</v>
      </c>
      <c r="H6" s="9">
        <f t="shared" ref="H6" si="0">ROUND((AVERAGE(E6:G6)),2)</f>
        <v>1031144.87</v>
      </c>
      <c r="I6" s="9">
        <f t="shared" ref="I6" si="1">ROUND((MIN(E6:G6)),2)</f>
        <v>995434.6</v>
      </c>
      <c r="J6" s="10">
        <f t="shared" ref="J6" si="2">_xlfn.STDEV.S(E6:G6)</f>
        <v>57943.225307652094</v>
      </c>
      <c r="K6" s="15">
        <f t="shared" ref="K6" si="3">J6*100/H6</f>
        <v>5.6193098558160983</v>
      </c>
      <c r="L6" s="9">
        <f t="shared" ref="L6" si="4">ROUND((I6*D6),2)</f>
        <v>995434.6</v>
      </c>
    </row>
    <row r="7" spans="1:12" ht="18" customHeight="1" x14ac:dyDescent="0.2">
      <c r="A7" s="30" t="s">
        <v>18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5">
        <f>SUM(L4:L6)</f>
        <v>1032034.6</v>
      </c>
    </row>
    <row r="8" spans="1:12" ht="33.75" customHeight="1" x14ac:dyDescent="0.2">
      <c r="B8" s="32" t="s">
        <v>23</v>
      </c>
      <c r="C8" s="32"/>
      <c r="D8" s="32"/>
      <c r="E8" s="32"/>
      <c r="F8" s="32"/>
      <c r="G8" s="32"/>
      <c r="H8" s="32"/>
      <c r="I8" s="32"/>
      <c r="J8" s="32"/>
      <c r="K8" s="32"/>
      <c r="L8" s="32"/>
    </row>
    <row r="9" spans="1:12" ht="44.25" customHeight="1" x14ac:dyDescent="0.2">
      <c r="B9" s="26" t="s">
        <v>24</v>
      </c>
      <c r="C9" s="26"/>
      <c r="D9" s="26"/>
      <c r="E9" s="26"/>
      <c r="F9" s="26"/>
      <c r="G9" s="26"/>
      <c r="H9" s="26"/>
      <c r="I9" s="26"/>
      <c r="J9" s="26"/>
      <c r="K9" s="26"/>
      <c r="L9" s="26"/>
    </row>
    <row r="10" spans="1:12" ht="54" customHeight="1" x14ac:dyDescent="0.2">
      <c r="B10" s="26" t="s">
        <v>12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</row>
    <row r="11" spans="1:12" ht="18" customHeight="1" x14ac:dyDescent="0.2">
      <c r="B11" s="1" t="s">
        <v>6</v>
      </c>
    </row>
    <row r="12" spans="1:12" x14ac:dyDescent="0.2">
      <c r="B12" s="1" t="s">
        <v>11</v>
      </c>
    </row>
    <row r="13" spans="1:12" x14ac:dyDescent="0.2">
      <c r="B13" s="1" t="s">
        <v>7</v>
      </c>
    </row>
    <row r="14" spans="1:12" ht="38.25" customHeight="1" x14ac:dyDescent="0.2">
      <c r="B14" s="26" t="s">
        <v>8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</row>
    <row r="15" spans="1:12" x14ac:dyDescent="0.2">
      <c r="B15" s="1" t="s">
        <v>9</v>
      </c>
    </row>
    <row r="16" spans="1:12" x14ac:dyDescent="0.2">
      <c r="B16" s="1" t="s">
        <v>10</v>
      </c>
    </row>
  </sheetData>
  <mergeCells count="18">
    <mergeCell ref="B9:L9"/>
    <mergeCell ref="B5:G5"/>
    <mergeCell ref="B10:L10"/>
    <mergeCell ref="B14:L14"/>
    <mergeCell ref="A7:K7"/>
    <mergeCell ref="B8:L8"/>
    <mergeCell ref="A1:J1"/>
    <mergeCell ref="K1:L1"/>
    <mergeCell ref="E2:G2"/>
    <mergeCell ref="I2:I3"/>
    <mergeCell ref="J2:J3"/>
    <mergeCell ref="D2:D3"/>
    <mergeCell ref="C2:C3"/>
    <mergeCell ref="K2:K3"/>
    <mergeCell ref="L2:L3"/>
    <mergeCell ref="A2:A3"/>
    <mergeCell ref="B2:B3"/>
    <mergeCell ref="H2:H3"/>
  </mergeCells>
  <conditionalFormatting sqref="K4:K6">
    <cfRule type="cellIs" dxfId="0" priority="1" stopIfTrue="1" operator="greaterThan">
      <formula>33</formula>
    </cfRule>
  </conditionalFormatting>
  <pageMargins left="0.31496062992125984" right="0.31496062992125984" top="0.74803149606299213" bottom="0.74803149606299213" header="0.31496062992125984" footer="0.31496062992125984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2026-09-07T06:19:51Z</dcterms:modified>
</cp:coreProperties>
</file>