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D4011CFC-4D79-433A-94E7-56C97998371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НМЦД" sheetId="1" r:id="rId1"/>
  </sheets>
  <definedNames>
    <definedName name="_xlnm.Print_Titles" localSheetId="0">НМЦД!$2:$4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6" i="1" l="1"/>
  <c r="O6" i="1"/>
  <c r="N7" i="1"/>
  <c r="O7" i="1" s="1"/>
  <c r="N8" i="1"/>
  <c r="O8" i="1"/>
  <c r="N5" i="1"/>
  <c r="M5" i="1"/>
  <c r="P6" i="1"/>
  <c r="Q6" i="1" s="1"/>
  <c r="P7" i="1"/>
  <c r="Q7" i="1" s="1"/>
  <c r="P8" i="1"/>
  <c r="Q8" i="1" s="1"/>
  <c r="M6" i="1"/>
  <c r="M7" i="1"/>
  <c r="M8" i="1"/>
  <c r="P5" i="1" l="1"/>
  <c r="O5" i="1" l="1"/>
  <c r="Q5" i="1"/>
  <c r="Q9" i="1" l="1"/>
</calcChain>
</file>

<file path=xl/sharedStrings.xml><?xml version="1.0" encoding="utf-8"?>
<sst xmlns="http://schemas.openxmlformats.org/spreadsheetml/2006/main" count="50" uniqueCount="44">
  <si>
    <t>Обоснование начальной (максимальной) цены договора</t>
  </si>
  <si>
    <t>Ед.изм.</t>
  </si>
  <si>
    <t>Кол-во</t>
  </si>
  <si>
    <t>Начальная (максимальная) цена Договора, рублей</t>
  </si>
  <si>
    <t>Ценовая информация в отношении товара/услуги/работы, цена за ед.изм. (в руб.)</t>
  </si>
  <si>
    <t>Наименование товара/услуги (работы)/(МНН)</t>
  </si>
  <si>
    <t>Приложение 4</t>
  </si>
  <si>
    <t>Сумма, руб.</t>
  </si>
  <si>
    <t>Расчет начальной (максимальной) цены по позиции производится по формуле:</t>
  </si>
  <si>
    <t>НМЦКi - начальная (максимальная) цена по позиции (рублей);</t>
  </si>
  <si>
    <t>Цi – наименьшая цена единицы товара, работы, услуги из представленных в источниках ценовой информации,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услуг;</t>
  </si>
  <si>
    <t>Vi - количество (объем) закупаемого товара, работы, услуги по позиции.</t>
  </si>
  <si>
    <t>Расчет начальной (максимальной) цены контракта произведен путем сложения начальных (максимальных) цен по позициям.</t>
  </si>
  <si>
    <t>Для определения начальной (максимальной) цены договора применён метод сопоставимых рыночных цен (анализа рынка) в соответствии с  Приложением № 2 к Типовому положению о закупках товаров, работ, услуг отдельными видами юридических лиц и распоряжением Правительства Свердловской области от 06.04.2015 № 344-РП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для обеспечения нужд Свердловской области».</t>
  </si>
  <si>
    <t>НМЦКi = Цi × Vi, где:</t>
  </si>
  <si>
    <t>Средняя арифметическая цена за единицу товара, руб.</t>
  </si>
  <si>
    <t>Среднее квадратичное отклонение, руб.</t>
  </si>
  <si>
    <t>Коэффициент вариации цен V (%)*</t>
  </si>
  <si>
    <t xml:space="preserve">Наименьшее ценовое предложение                (руб.)  </t>
  </si>
  <si>
    <t xml:space="preserve">Источник №1  </t>
  </si>
  <si>
    <t>Источник №2</t>
  </si>
  <si>
    <t>Источник №3</t>
  </si>
  <si>
    <t>*Коэффициент вариации цены не превышает 33%, следовательно используемые для расчета цены являются однородными – проведение дополнительных исследований ценовой информации не требуется.</t>
  </si>
  <si>
    <t>№ п/п</t>
  </si>
  <si>
    <t>шт</t>
  </si>
  <si>
    <t>Источник №4</t>
  </si>
  <si>
    <t>Игла для биопсии (для пистолета)</t>
  </si>
  <si>
    <t>https://zakupki.gov.ru/epz/contract/contractCard/payment-info-and-target-of-order.html?reestrNumber=2244300541023000465&amp;contractInfoId=84702632</t>
  </si>
  <si>
    <t>https://zakupki.gov.ru/epz/contract/contractCard/payment-info-and-target-of-order.html?reestrNumber=2222200664925000046&amp;contractInfoId=98360999</t>
  </si>
  <si>
    <t>https://zakupki.gov.ru/epz/contract/contractCard/payment-info-and-target-of-order.html?reestrNumber=2390603079324000241&amp;contractInfoId=89413230</t>
  </si>
  <si>
    <t>https://zakupki.gov.ru/epz/contractfz223/card/contract-info.html?reestrNumber=56658463168250009170000</t>
  </si>
  <si>
    <t>исх. 4160
от 20.08.2026
вх. 2201
от 20.08.2026</t>
  </si>
  <si>
    <t>https://zakupki.gov.ru/epz/contract/contractCard/payment-info-and-target-of-order.html?reestrNumber=2462901772924000128&amp;contractInfoId=89847127</t>
  </si>
  <si>
    <t>https://zakupki.gov.ru/epz/contract/contractCard/process-info.html?reestrNumber=1770403012423001328&amp;contractInfoId=85168725</t>
  </si>
  <si>
    <t>https://zakupki.gov.ru/epz/contract/contractCard/payment-info-and-target-of-order.html?reestrNumber=2780701278324000175&amp;contractInfoId=90416882</t>
  </si>
  <si>
    <t>Источник №5</t>
  </si>
  <si>
    <t>Источник №6</t>
  </si>
  <si>
    <t>Источник №7</t>
  </si>
  <si>
    <t>исх. 4161
от 20.08.2026
вх. 2200
от 20.08.2026</t>
  </si>
  <si>
    <t>исх. 4159
от 20.08.2026
вх. 2199
от 20.08.2026</t>
  </si>
  <si>
    <t>цена</t>
  </si>
  <si>
    <t>ссылка</t>
  </si>
  <si>
    <t>Цены из коммерческих предложеий поставщиков не участвуют в расчете по причине превышения коэффициента вариации цен, а также с целью соблюдения действующего законодательства о защите конкуренции и предупреждения  завышения и занижения  цен на товар.</t>
  </si>
  <si>
    <t>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процедуры: 1) направлены запросы ценовой информации поставщикам;  2) размещен запрос о предоставлении ценовой информации в Региональной информационной системе ЗКП-2026-011130 от 09.09.2026. 3) Осуществлен поиск в реестре контрактов и договоров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</si>
</sst>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-* #,##0\ _₽_-;\-* #,##0\ _₽_-;_-* &quot;-&quot;\ _₽_-;_-@_-"/>
    <numFmt numFmtId="168" formatCode="#,##0.00_ ;\-#,##0.00\ 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theme="1"/>
      <name val="Times New Roman"/>
      <family val="2"/>
      <charset val="204"/>
    </font>
    <font>
      <u/>
      <sz val="10"/>
      <color theme="10"/>
      <name val="Arial"/>
      <family val="2"/>
      <charset val="204"/>
    </font>
    <font>
      <sz val="11"/>
      <color rgb="FF9C0006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0"/>
      <color theme="1"/>
      <name val="Arial"/>
      <family val="2"/>
    </font>
    <font>
      <u/>
      <sz val="12"/>
      <color theme="1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23">
    <xf numFmtId="0" fontId="0" fillId="0" borderId="0"/>
    <xf numFmtId="0" fontId="6" fillId="0" borderId="0"/>
    <xf numFmtId="165" fontId="10" fillId="0" borderId="0" applyFont="0" applyFill="0" applyBorder="0" applyAlignment="0" applyProtection="0"/>
    <xf numFmtId="0" fontId="11" fillId="0" borderId="0"/>
    <xf numFmtId="0" fontId="13" fillId="0" borderId="0"/>
    <xf numFmtId="0" fontId="15" fillId="0" borderId="0"/>
    <xf numFmtId="166" fontId="14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4" borderId="0" applyFill="0">
      <alignment horizontal="center"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19" fillId="0" borderId="0" applyFont="0" applyFill="0" applyBorder="0" applyAlignment="0" applyProtection="0"/>
    <xf numFmtId="0" fontId="19" fillId="0" borderId="0"/>
    <xf numFmtId="0" fontId="18" fillId="0" borderId="0"/>
    <xf numFmtId="0" fontId="14" fillId="0" borderId="0"/>
    <xf numFmtId="44" fontId="19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4" fillId="0" borderId="0"/>
    <xf numFmtId="42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4" fillId="0" borderId="0"/>
    <xf numFmtId="0" fontId="19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166" fontId="1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44" fontId="19" fillId="0" borderId="0" applyFont="0" applyFill="0" applyBorder="0" applyAlignment="0" applyProtection="0"/>
    <xf numFmtId="0" fontId="2" fillId="0" borderId="0"/>
    <xf numFmtId="42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9" fillId="0" borderId="0" applyFont="0" applyFill="0" applyBorder="0" applyAlignment="0" applyProtection="0"/>
    <xf numFmtId="0" fontId="1" fillId="0" borderId="0"/>
    <xf numFmtId="42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9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41"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/>
    </xf>
    <xf numFmtId="0" fontId="7" fillId="0" borderId="0" xfId="0" applyFont="1"/>
    <xf numFmtId="0" fontId="22" fillId="0" borderId="1" xfId="0" applyFont="1" applyBorder="1" applyAlignment="1">
      <alignment horizontal="center" vertical="center" wrapText="1"/>
    </xf>
    <xf numFmtId="4" fontId="22" fillId="3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/>
    </xf>
    <xf numFmtId="168" fontId="23" fillId="2" borderId="1" xfId="0" applyNumberFormat="1" applyFont="1" applyFill="1" applyBorder="1" applyAlignment="1">
      <alignment horizontal="center"/>
    </xf>
    <xf numFmtId="0" fontId="0" fillId="0" borderId="0" xfId="0" applyFont="1"/>
    <xf numFmtId="4" fontId="25" fillId="3" borderId="1" xfId="0" applyNumberFormat="1" applyFont="1" applyFill="1" applyBorder="1" applyAlignment="1">
      <alignment horizontal="center" vertical="center" wrapText="1"/>
    </xf>
    <xf numFmtId="1" fontId="24" fillId="3" borderId="1" xfId="0" applyNumberFormat="1" applyFont="1" applyFill="1" applyBorder="1" applyAlignment="1">
      <alignment horizontal="center" vertical="center"/>
    </xf>
    <xf numFmtId="4" fontId="26" fillId="3" borderId="1" xfId="0" applyNumberFormat="1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7" fillId="0" borderId="2" xfId="122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7" fillId="0" borderId="3" xfId="122" applyBorder="1" applyAlignment="1">
      <alignment horizontal="center" vertical="center" wrapText="1"/>
    </xf>
    <xf numFmtId="2" fontId="28" fillId="5" borderId="1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3" fillId="0" borderId="1" xfId="0" applyFont="1" applyBorder="1" applyAlignment="1">
      <alignment horizontal="left"/>
    </xf>
    <xf numFmtId="0" fontId="9" fillId="0" borderId="0" xfId="0" applyFont="1" applyBorder="1" applyAlignment="1"/>
    <xf numFmtId="0" fontId="0" fillId="0" borderId="0" xfId="0" applyBorder="1" applyAlignment="1"/>
    <xf numFmtId="4" fontId="27" fillId="0" borderId="2" xfId="122" applyNumberFormat="1" applyBorder="1" applyAlignment="1">
      <alignment horizontal="center" vertical="center" wrapText="1"/>
    </xf>
  </cellXfs>
  <cellStyles count="123">
    <cellStyle name="Comma" xfId="40" xr:uid="{5DA7273D-31F1-4600-9727-5E2FB50CEE5F}"/>
    <cellStyle name="Comma [0]" xfId="34" xr:uid="{624C7E29-F6E0-48AD-8F36-4EB42849BCB0}"/>
    <cellStyle name="Currency" xfId="38" xr:uid="{6513AFC6-F383-42D3-91FC-932B73367AFE}"/>
    <cellStyle name="Currency [0]" xfId="43" xr:uid="{89C3CB1C-49EC-438C-AD80-E46A982D85EF}"/>
    <cellStyle name="Currency [0] 2" xfId="81" xr:uid="{E66C6234-8F00-464D-BCEB-D8A5F1CD29DF}"/>
    <cellStyle name="Currency [0] 3" xfId="115" xr:uid="{3792623D-7455-49CB-A001-CE6367C9D882}"/>
    <cellStyle name="Currency 2" xfId="79" xr:uid="{C326C0AB-A28D-4623-83C0-2E415FC731BB}"/>
    <cellStyle name="Currency 3" xfId="87" xr:uid="{915EDC01-AC6D-487D-9BEB-144240317B51}"/>
    <cellStyle name="Currency 4" xfId="113" xr:uid="{AEAE0874-9D17-41DE-BDAB-C5782DC12DB2}"/>
    <cellStyle name="Currency 5" xfId="121" xr:uid="{72037F3E-017E-4A21-B5E6-2B5D12C431EC}"/>
    <cellStyle name="Normal" xfId="35" xr:uid="{11AE67FE-02DE-451C-A92A-73AF27D3D9A3}"/>
    <cellStyle name="Percent" xfId="45" xr:uid="{198057D4-36DC-4587-88FA-FB7D2AC01FBF}"/>
    <cellStyle name="Гиперссылка" xfId="122" builtinId="8"/>
    <cellStyle name="Гиперссылка 2" xfId="7" xr:uid="{F6B972B5-6465-4947-8529-36160B5470AD}"/>
    <cellStyle name="Гиперссылка 3" xfId="41" xr:uid="{C7FBF811-DEF0-4121-BD12-091C5B49DDB0}"/>
    <cellStyle name="Денежный 2" xfId="2" xr:uid="{00000000-0005-0000-0000-000000000000}"/>
    <cellStyle name="Обычный" xfId="0" builtinId="0"/>
    <cellStyle name="Обычный 10" xfId="37" xr:uid="{2D327098-1CB2-43E6-9A9C-127CEA39AD9E}"/>
    <cellStyle name="Обычный 10 2" xfId="78" xr:uid="{396830EE-5BA5-4132-B4AE-34B7D432CC91}"/>
    <cellStyle name="Обычный 2" xfId="1" xr:uid="{00000000-0005-0000-0000-000002000000}"/>
    <cellStyle name="Обычный 2 2" xfId="5" xr:uid="{8F8053BC-27F5-4FCF-A3AB-14C8B6C63B2B}"/>
    <cellStyle name="Обычный 2 2 2" xfId="33" xr:uid="{E1BFFE6D-C9B7-40D4-BDE3-FBC4A0A0A121}"/>
    <cellStyle name="Обычный 2 2 2 2" xfId="77" xr:uid="{25CBF194-B4C0-4810-A437-40C4FE48599D}"/>
    <cellStyle name="Обычный 2 2 2 3" xfId="112" xr:uid="{BCDAEA3E-FD42-48B5-A9F5-2452493A2F5B}"/>
    <cellStyle name="Обычный 2 2 3" xfId="32" xr:uid="{A45BE1F6-F050-4127-8506-7EC5F69FFD16}"/>
    <cellStyle name="Обычный 2 2 3 2" xfId="76" xr:uid="{4B629B23-6E45-4FE5-8D15-AAD83FECE1E2}"/>
    <cellStyle name="Обычный 2 2 3 3" xfId="111" xr:uid="{4D5013E0-5EEA-4DE2-BFC9-3EAC74FBE3BF}"/>
    <cellStyle name="Обычный 2 3" xfId="42" xr:uid="{E5F2F267-BF67-4D07-90E4-42B1C29CAC2F}"/>
    <cellStyle name="Обычный 2 3 2" xfId="80" xr:uid="{6C4696AC-B730-420D-B99E-D709EE194B22}"/>
    <cellStyle name="Обычный 2 3 3" xfId="114" xr:uid="{7551C1DC-3A47-47C1-A962-83C7277651F1}"/>
    <cellStyle name="Обычный 2 4" xfId="39" xr:uid="{DCDFA925-ECC6-497E-A159-3C3F6B10579F}"/>
    <cellStyle name="Обычный 2 5" xfId="50" xr:uid="{966F451F-3C5A-4C37-A9DA-FC5252A5CAA1}"/>
    <cellStyle name="Обычный 2 5 2" xfId="85" xr:uid="{EE3795AF-4629-4969-91BE-76E87FA7EC35}"/>
    <cellStyle name="Обычный 2 5 3" xfId="119" xr:uid="{16046912-062B-46F7-B113-AD9355BE6209}"/>
    <cellStyle name="Обычный 2 6" xfId="52" xr:uid="{55486D0D-E951-4196-B510-D1735BC61EA5}"/>
    <cellStyle name="Обычный 2 7" xfId="88" xr:uid="{DFA3D5BC-6C30-4354-88EF-5CE505E4BF28}"/>
    <cellStyle name="Обычный 3" xfId="3" xr:uid="{00000000-0005-0000-0000-000003000000}"/>
    <cellStyle name="Обычный 3 2" xfId="11" xr:uid="{4BCA446C-3804-4811-81AF-6511C87116A1}"/>
    <cellStyle name="Обычный 3 2 2" xfId="23" xr:uid="{51CE14D8-D508-4EC3-925F-9E0013BBBA7C}"/>
    <cellStyle name="Обычный 3 2 2 2" xfId="67" xr:uid="{BB20A1A4-D59C-49D9-8A9C-C2EA2B2D620B}"/>
    <cellStyle name="Обычный 3 2 2 3" xfId="102" xr:uid="{90426FE7-9783-4816-996B-EC1E3781EFA7}"/>
    <cellStyle name="Обычный 3 2 3" xfId="56" xr:uid="{FE6761FC-82CD-4694-AB38-E3270D136C32}"/>
    <cellStyle name="Обычный 3 2 4" xfId="91" xr:uid="{58430DA2-90A6-4696-BA7B-C184E052AB17}"/>
    <cellStyle name="Обычный 3 3" xfId="10" xr:uid="{0A85319A-31BF-4CE5-8CB4-65AECBAF52DC}"/>
    <cellStyle name="Обычный 3 3 2" xfId="46" xr:uid="{B729AB4F-F804-49FF-9FE4-77C471D2D6A8}"/>
    <cellStyle name="Обычный 3 3 2 2" xfId="82" xr:uid="{B9074735-2822-4706-823E-54CD60120063}"/>
    <cellStyle name="Обычный 3 3 2 3" xfId="116" xr:uid="{5E2D6A67-850C-4E36-B1D2-894B298B5C41}"/>
    <cellStyle name="Обычный 3 3 3" xfId="55" xr:uid="{693E69FB-2528-4C60-BC8D-9822C922CD9A}"/>
    <cellStyle name="Обычный 3 3 4" xfId="90" xr:uid="{54843B06-D309-4D8E-9F15-F20CB0C3A969}"/>
    <cellStyle name="Обычный 3 4" xfId="22" xr:uid="{5D5FEA87-1736-4760-9729-802186B9B7DF}"/>
    <cellStyle name="Обычный 3 4 2" xfId="66" xr:uid="{41CDE5DA-DA46-4B8B-8790-5C24793D43C1}"/>
    <cellStyle name="Обычный 3 4 3" xfId="101" xr:uid="{66C1EBC3-989F-4C22-912E-FFF8CDA705C0}"/>
    <cellStyle name="Обычный 4" xfId="8" xr:uid="{5DA3E691-FE91-4339-AA94-036D0EA50782}"/>
    <cellStyle name="Обычный 4 2" xfId="44" xr:uid="{2B2024C6-2D0E-4D61-A156-D054119D1D2A}"/>
    <cellStyle name="Обычный 5" xfId="9" xr:uid="{FE8E8D3A-A8A2-405B-BB7F-CC221A099985}"/>
    <cellStyle name="Обычный 5 2" xfId="13" xr:uid="{2005EC16-083E-49AD-936D-87077B79E0DB}"/>
    <cellStyle name="Обычный 5 2 2" xfId="14" xr:uid="{F77053A4-5F21-4E64-9BFD-00C3EA85CA39}"/>
    <cellStyle name="Обычный 5 2 2 2" xfId="26" xr:uid="{ED74B448-A52D-4309-9D2B-A2A41A38620F}"/>
    <cellStyle name="Обычный 5 2 2 2 2" xfId="70" xr:uid="{BB8958D2-C86B-4B00-AD2C-EA5BF59D8A72}"/>
    <cellStyle name="Обычный 5 2 2 2 3" xfId="105" xr:uid="{AAFBB52C-AF5C-4419-B8EA-67CCDAE526C8}"/>
    <cellStyle name="Обычный 5 2 2 3" xfId="59" xr:uid="{1F75FA42-88DF-4F90-A0FE-D04113FEEC3A}"/>
    <cellStyle name="Обычный 5 2 2 4" xfId="94" xr:uid="{CCD140C7-277F-445B-957D-5990ADE06F08}"/>
    <cellStyle name="Обычный 5 2 3" xfId="15" xr:uid="{6B3A4E96-A852-4F79-A7A2-FAE0F038A4DF}"/>
    <cellStyle name="Обычный 5 2 3 2" xfId="17" xr:uid="{46154BFF-C0FF-43EF-959F-24EDD45D6993}"/>
    <cellStyle name="Обычный 5 2 3 2 2" xfId="18" xr:uid="{4A2AADC0-34E8-4206-9509-CD1B6E5851E9}"/>
    <cellStyle name="Обычный 5 2 3 2 2 2" xfId="31" xr:uid="{F3754E0A-6DF5-4BC3-925F-29686B8B48E3}"/>
    <cellStyle name="Обычный 5 2 3 2 2 2 2" xfId="51" xr:uid="{2A619BB5-0B0C-4B59-9CE2-A752F4E95B7C}"/>
    <cellStyle name="Обычный 5 2 3 2 2 2 2 2" xfId="86" xr:uid="{071F06EE-588D-4196-954E-0736E7447D4D}"/>
    <cellStyle name="Обычный 5 2 3 2 2 2 2 3" xfId="120" xr:uid="{EBED30A7-9462-4E54-A7FA-0F50B0402FB0}"/>
    <cellStyle name="Обычный 5 2 3 2 2 2 3" xfId="75" xr:uid="{49A511D0-DF4B-4B55-96FE-5AED5382371B}"/>
    <cellStyle name="Обычный 5 2 3 2 2 2 4" xfId="110" xr:uid="{8DBC3D14-DF1A-43F6-8800-72526F8B28E8}"/>
    <cellStyle name="Обычный 5 2 3 2 2 3" xfId="21" xr:uid="{55CD3501-9866-42C5-9242-954C54AD32BF}"/>
    <cellStyle name="Обычный 5 2 3 2 2 3 2" xfId="65" xr:uid="{1EB3F022-AADF-4D5C-9F6C-008A76D5E821}"/>
    <cellStyle name="Обычный 5 2 3 2 2 3 3" xfId="100" xr:uid="{76C0478C-29FF-4125-8C3B-CB3B9B66DE76}"/>
    <cellStyle name="Обычный 5 2 3 2 2 4" xfId="63" xr:uid="{C5AB4FFB-F1E9-4E28-B517-42CC538CC91E}"/>
    <cellStyle name="Обычный 5 2 3 2 2 5" xfId="98" xr:uid="{D2E58193-ABA3-441B-8219-3D04C1833187}"/>
    <cellStyle name="Обычный 5 2 3 2 3" xfId="28" xr:uid="{9A16602D-48BF-49BB-8494-BDEA0AD94CA2}"/>
    <cellStyle name="Обычный 5 2 3 2 3 2" xfId="72" xr:uid="{E916CC47-91CD-4AE1-83ED-67D6C2FBEBA5}"/>
    <cellStyle name="Обычный 5 2 3 2 3 3" xfId="107" xr:uid="{C3A85A2D-8E43-43D0-ACF2-A321958A9EB5}"/>
    <cellStyle name="Обычный 5 2 3 2 4" xfId="62" xr:uid="{69B13DDD-AB98-4BEA-AD6F-171F76782BF0}"/>
    <cellStyle name="Обычный 5 2 3 2 5" xfId="97" xr:uid="{B6314E99-C139-498F-A3D5-AEC5E08ABF0F}"/>
    <cellStyle name="Обычный 5 2 3 3" xfId="27" xr:uid="{8549065D-49A7-46C0-A5AF-8C68375B2F42}"/>
    <cellStyle name="Обычный 5 2 3 3 2" xfId="71" xr:uid="{A2AAC2C1-6516-4476-9E57-4ACACB7FDEBB}"/>
    <cellStyle name="Обычный 5 2 3 3 3" xfId="106" xr:uid="{19B3EBF0-18E0-4583-9E20-A414DB88BB12}"/>
    <cellStyle name="Обычный 5 2 3 4" xfId="60" xr:uid="{F5AFC61E-6182-45E0-A655-8B2C7244AF0A}"/>
    <cellStyle name="Обычный 5 2 3 5" xfId="95" xr:uid="{C4EBD31B-534D-4DA6-A3D4-188748B26209}"/>
    <cellStyle name="Обычный 5 2 4" xfId="16" xr:uid="{42EB4BD7-B338-4593-9FFC-3B540272DDDA}"/>
    <cellStyle name="Обычный 5 2 4 2" xfId="29" xr:uid="{E3D1EC2A-5270-4CFB-8315-A6C92CD3E0CF}"/>
    <cellStyle name="Обычный 5 2 4 2 2" xfId="73" xr:uid="{DA7F08ED-930F-4AE7-913C-2DE3A624BF49}"/>
    <cellStyle name="Обычный 5 2 4 2 3" xfId="108" xr:uid="{699B6263-8B48-46F2-8A76-B2443FA7FECF}"/>
    <cellStyle name="Обычный 5 2 4 3" xfId="61" xr:uid="{F760AFF7-9511-40BC-AE8B-53364B60F121}"/>
    <cellStyle name="Обычный 5 2 4 4" xfId="96" xr:uid="{684183AA-680E-4A76-8B2B-4B2A8487150C}"/>
    <cellStyle name="Обычный 5 2 5" xfId="25" xr:uid="{6BE5AD57-E638-4FD6-AD2D-D2C47CD88F07}"/>
    <cellStyle name="Обычный 5 2 5 2" xfId="19" xr:uid="{D9170A99-6233-4DB0-8F4D-56283C3C5AEE}"/>
    <cellStyle name="Обычный 5 2 5 2 2" xfId="64" xr:uid="{FF7C1BFF-EF96-4ED6-B533-8216D49FD87B}"/>
    <cellStyle name="Обычный 5 2 5 2 3" xfId="99" xr:uid="{FB18B426-B274-4F77-A2B8-067D309D6950}"/>
    <cellStyle name="Обычный 5 2 5 3" xfId="69" xr:uid="{0743060F-79D9-4CB1-B13F-C70385AA1328}"/>
    <cellStyle name="Обычный 5 2 5 4" xfId="104" xr:uid="{0A69C154-4628-4F51-AE10-3FDD46BA0F0D}"/>
    <cellStyle name="Обычный 5 2 6" xfId="58" xr:uid="{1F3D575B-12E7-4783-8D19-983AD0E80635}"/>
    <cellStyle name="Обычный 5 2 7" xfId="93" xr:uid="{62E8A763-B6C2-4524-8474-EF1EF7C7CA15}"/>
    <cellStyle name="Обычный 5 3" xfId="24" xr:uid="{3236BFB2-760A-4974-9FEB-10A3A4BDFB8F}"/>
    <cellStyle name="Обычный 5 3 2" xfId="68" xr:uid="{8BA51D1A-BA95-44FE-B7B8-5055F87921BD}"/>
    <cellStyle name="Обычный 5 3 3" xfId="103" xr:uid="{327AC5F6-D42B-49F4-A4C8-DEA5058FEDD8}"/>
    <cellStyle name="Обычный 5 4" xfId="54" xr:uid="{897CDCB3-64CF-4889-A162-51226183596F}"/>
    <cellStyle name="Обычный 5 5" xfId="89" xr:uid="{6E25A6A0-9E72-4E6A-B27D-DD6942D94496}"/>
    <cellStyle name="Обычный 6" xfId="12" xr:uid="{89560A18-EC2E-40F9-9846-36C835CAC764}"/>
    <cellStyle name="Обычный 6 2" xfId="30" xr:uid="{F09ACF26-9053-4BE6-B749-B44D7F1C53D5}"/>
    <cellStyle name="Обычный 6 2 2" xfId="74" xr:uid="{6F83221A-13FC-4208-856A-B845A6EE8367}"/>
    <cellStyle name="Обычный 6 2 3" xfId="109" xr:uid="{DFB9439C-F5A4-4EDF-9367-20E361445FDC}"/>
    <cellStyle name="Обычный 6 3" xfId="47" xr:uid="{FAF27C5B-E2C3-45F7-AF92-9668F3511BC9}"/>
    <cellStyle name="Обычный 6 4" xfId="57" xr:uid="{CFB12EF8-C3AF-4923-8923-E6921566A68F}"/>
    <cellStyle name="Обычный 6 5" xfId="92" xr:uid="{DC8D3617-EF85-4A7B-9C10-132C500E987B}"/>
    <cellStyle name="Обычный 7" xfId="4" xr:uid="{F8C989AE-7FD8-4703-B3E3-E1CF8DFDF7C2}"/>
    <cellStyle name="Обычный 7 2" xfId="48" xr:uid="{5EF084AF-2E38-421B-B877-52D584E068B1}"/>
    <cellStyle name="Обычный 7 2 2" xfId="83" xr:uid="{A2BAA31E-C3A1-4B73-85B3-15D728999F54}"/>
    <cellStyle name="Обычный 7 2 3" xfId="117" xr:uid="{0E5A6FD3-8F60-4E1A-AD1C-50FAFD10041F}"/>
    <cellStyle name="Обычный 8" xfId="49" xr:uid="{CAB49CB1-33B3-4219-B4E9-33D135E76A46}"/>
    <cellStyle name="Обычный 8 2" xfId="84" xr:uid="{D9711215-91F7-4B29-B76A-A6050CAD15B4}"/>
    <cellStyle name="Обычный 8 3" xfId="118" xr:uid="{C6444C03-C5B8-48F4-A9FE-174499E1652F}"/>
    <cellStyle name="Обычный 9" xfId="36" xr:uid="{6B37A8DA-41D6-459F-A2FA-BBC88A768483}"/>
    <cellStyle name="Стиль 1" xfId="20" xr:uid="{E7F79909-14D7-4984-B928-DFA1A80AD7F5}"/>
    <cellStyle name="Финансовый 2" xfId="6" xr:uid="{E3546A59-A49D-45CF-A527-A0D555FF88F7}"/>
    <cellStyle name="Финансовый 2 2" xfId="53" xr:uid="{6C1E38F5-4378-4297-A580-09FA24B2FECB}"/>
  </cellStyles>
  <dxfs count="1"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84666</xdr:colOff>
      <xdr:row>3</xdr:row>
      <xdr:rowOff>412752</xdr:rowOff>
    </xdr:from>
    <xdr:to>
      <xdr:col>13</xdr:col>
      <xdr:colOff>834539</xdr:colOff>
      <xdr:row>3</xdr:row>
      <xdr:rowOff>645585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CC383E5-7E00-488B-9502-85FF2C7B1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45083" y="1566335"/>
          <a:ext cx="749873" cy="232833"/>
        </a:xfrm>
        <a:prstGeom prst="rect">
          <a:avLst/>
        </a:prstGeom>
      </xdr:spPr>
    </xdr:pic>
    <xdr:clientData/>
  </xdr:twoCellAnchor>
  <xdr:twoCellAnchor editAs="oneCell">
    <xdr:from>
      <xdr:col>14</xdr:col>
      <xdr:colOff>232834</xdr:colOff>
      <xdr:row>3</xdr:row>
      <xdr:rowOff>306918</xdr:rowOff>
    </xdr:from>
    <xdr:to>
      <xdr:col>14</xdr:col>
      <xdr:colOff>854680</xdr:colOff>
      <xdr:row>3</xdr:row>
      <xdr:rowOff>648324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0FFDE62-7378-4C63-8014-EF03E561F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501" y="1460501"/>
          <a:ext cx="621846" cy="341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zakupki.gov.ru/epz/contract/contractCard/process-info.html?reestrNumber=1770403012423001328&amp;contractInfoId=85168725" TargetMode="External"/><Relationship Id="rId7" Type="http://schemas.openxmlformats.org/officeDocument/2006/relationships/hyperlink" Target="https://zakupki.gov.ru/epz/contractfz223/card/contract-info.html?reestrNumber=56658463168250009170000" TargetMode="External"/><Relationship Id="rId2" Type="http://schemas.openxmlformats.org/officeDocument/2006/relationships/hyperlink" Target="https://zakupki.gov.ru/epz/contract/contractCard/payment-info-and-target-of-order.html?reestrNumber=2780701278324000175&amp;contractInfoId=90416882" TargetMode="External"/><Relationship Id="rId1" Type="http://schemas.openxmlformats.org/officeDocument/2006/relationships/hyperlink" Target="https://zakupki.gov.ru/epz/contract/contractCard/payment-info-and-target-of-order.html?reestrNumber=2462901772924000128&amp;contractInfoId=89847127" TargetMode="External"/><Relationship Id="rId6" Type="http://schemas.openxmlformats.org/officeDocument/2006/relationships/hyperlink" Target="https://zakupki.gov.ru/epz/contract/contractCard/payment-info-and-target-of-order.html?reestrNumber=2390603079324000241&amp;contractInfoId=89413230" TargetMode="External"/><Relationship Id="rId5" Type="http://schemas.openxmlformats.org/officeDocument/2006/relationships/hyperlink" Target="https://zakupki.gov.ru/epz/contract/contractCard/payment-info-and-target-of-order.html?reestrNumber=2222200664925000046&amp;contractInfoId=98360999" TargetMode="External"/><Relationship Id="rId4" Type="http://schemas.openxmlformats.org/officeDocument/2006/relationships/hyperlink" Target="https://zakupki.gov.ru/epz/contract/contractCard/payment-info-and-target-of-order.html?reestrNumber=2244300541023000465&amp;contractInfoId=84702632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9"/>
  <sheetViews>
    <sheetView tabSelected="1" zoomScale="90" zoomScaleNormal="90" workbookViewId="0">
      <selection activeCell="I13" sqref="I13"/>
    </sheetView>
  </sheetViews>
  <sheetFormatPr defaultRowHeight="12.75"/>
  <cols>
    <col min="1" max="1" width="5.5703125" style="1" customWidth="1"/>
    <col min="2" max="2" width="32.42578125" style="1" customWidth="1"/>
    <col min="3" max="3" width="9.5703125" style="1" customWidth="1"/>
    <col min="4" max="4" width="9.7109375" style="1" customWidth="1"/>
    <col min="5" max="13" width="14.140625" style="2" customWidth="1"/>
    <col min="14" max="16" width="14.7109375" style="1" customWidth="1"/>
    <col min="17" max="17" width="14.85546875" style="1" customWidth="1"/>
    <col min="18" max="18" width="9.140625" style="1"/>
    <col min="19" max="19" width="14" style="1" customWidth="1"/>
    <col min="20" max="20" width="15.42578125" style="1" customWidth="1"/>
    <col min="21" max="16384" width="9.140625" style="1"/>
  </cols>
  <sheetData>
    <row r="1" spans="1:17" ht="29.25" customHeight="1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 t="s">
        <v>6</v>
      </c>
      <c r="P1" s="35"/>
      <c r="Q1" s="36"/>
    </row>
    <row r="2" spans="1:17" s="8" customFormat="1" ht="31.5" customHeight="1">
      <c r="A2" s="26" t="s">
        <v>23</v>
      </c>
      <c r="B2" s="26" t="s">
        <v>5</v>
      </c>
      <c r="C2" s="26" t="s">
        <v>1</v>
      </c>
      <c r="D2" s="26" t="s">
        <v>2</v>
      </c>
      <c r="E2" s="30" t="s">
        <v>4</v>
      </c>
      <c r="F2" s="31"/>
      <c r="G2" s="31"/>
      <c r="H2" s="31"/>
      <c r="I2" s="31"/>
      <c r="J2" s="31"/>
      <c r="K2" s="31"/>
      <c r="L2" s="32"/>
      <c r="M2" s="26" t="s">
        <v>15</v>
      </c>
      <c r="N2" s="26" t="s">
        <v>16</v>
      </c>
      <c r="O2" s="26" t="s">
        <v>17</v>
      </c>
      <c r="P2" s="26" t="s">
        <v>18</v>
      </c>
      <c r="Q2" s="26" t="s">
        <v>7</v>
      </c>
    </row>
    <row r="3" spans="1:17" s="8" customFormat="1" ht="15">
      <c r="A3" s="27"/>
      <c r="B3" s="27"/>
      <c r="C3" s="27"/>
      <c r="D3" s="27"/>
      <c r="E3" s="4" t="s">
        <v>19</v>
      </c>
      <c r="F3" s="20" t="s">
        <v>20</v>
      </c>
      <c r="G3" s="20" t="s">
        <v>21</v>
      </c>
      <c r="H3" s="20" t="s">
        <v>25</v>
      </c>
      <c r="I3" s="20" t="s">
        <v>35</v>
      </c>
      <c r="J3" s="20" t="s">
        <v>36</v>
      </c>
      <c r="K3" s="29" t="s">
        <v>37</v>
      </c>
      <c r="L3" s="29"/>
      <c r="M3" s="27"/>
      <c r="N3" s="27"/>
      <c r="O3" s="27"/>
      <c r="P3" s="27"/>
      <c r="Q3" s="27"/>
    </row>
    <row r="4" spans="1:17" s="8" customFormat="1" ht="60" customHeight="1">
      <c r="A4" s="28"/>
      <c r="B4" s="28"/>
      <c r="C4" s="28"/>
      <c r="D4" s="28"/>
      <c r="E4" s="13" t="s">
        <v>31</v>
      </c>
      <c r="F4" s="13" t="s">
        <v>38</v>
      </c>
      <c r="G4" s="13" t="s">
        <v>39</v>
      </c>
      <c r="H4" s="19" t="s">
        <v>32</v>
      </c>
      <c r="I4" s="19" t="s">
        <v>34</v>
      </c>
      <c r="J4" s="21" t="s">
        <v>33</v>
      </c>
      <c r="K4" s="17" t="s">
        <v>40</v>
      </c>
      <c r="L4" s="17" t="s">
        <v>41</v>
      </c>
      <c r="M4" s="28"/>
      <c r="N4" s="28"/>
      <c r="O4" s="28"/>
      <c r="P4" s="28"/>
      <c r="Q4" s="28"/>
    </row>
    <row r="5" spans="1:17" s="8" customFormat="1" ht="24.75" customHeight="1">
      <c r="A5" s="12">
        <v>1</v>
      </c>
      <c r="B5" s="18" t="s">
        <v>26</v>
      </c>
      <c r="C5" s="12" t="s">
        <v>24</v>
      </c>
      <c r="D5" s="16">
        <v>100</v>
      </c>
      <c r="E5" s="22">
        <v>1500</v>
      </c>
      <c r="F5" s="22">
        <v>1600</v>
      </c>
      <c r="G5" s="22">
        <v>1900</v>
      </c>
      <c r="H5" s="17">
        <v>623.07000000000005</v>
      </c>
      <c r="I5" s="17">
        <v>734.69</v>
      </c>
      <c r="J5" s="17">
        <v>752.35</v>
      </c>
      <c r="K5" s="17">
        <v>594.12</v>
      </c>
      <c r="L5" s="40" t="s">
        <v>27</v>
      </c>
      <c r="M5" s="9">
        <f>ROUND((AVERAGE(H5:J5)),2)</f>
        <v>703.37</v>
      </c>
      <c r="N5" s="5">
        <f>SQRT(((SUM((POWER(H5-M5,2)),(POWER(K5-M5,2)),,(POWER(J5-M5,2)),(POWER(I5-M5,2)))/(COLUMNS(E5:I5)-1))))</f>
        <v>73.762516395524358</v>
      </c>
      <c r="O5" s="10">
        <f>N5/M5*100</f>
        <v>10.487014856409054</v>
      </c>
      <c r="P5" s="11">
        <f>ROUND((MIN(E5:I5)),2)</f>
        <v>623.07000000000005</v>
      </c>
      <c r="Q5" s="5">
        <f>ROUND((P5*D5),2)</f>
        <v>62307</v>
      </c>
    </row>
    <row r="6" spans="1:17" s="8" customFormat="1" ht="24.75" customHeight="1">
      <c r="A6" s="14">
        <v>2</v>
      </c>
      <c r="B6" s="18" t="s">
        <v>26</v>
      </c>
      <c r="C6" s="14" t="s">
        <v>24</v>
      </c>
      <c r="D6" s="16">
        <v>1100</v>
      </c>
      <c r="E6" s="22">
        <v>1500</v>
      </c>
      <c r="F6" s="22">
        <v>1600</v>
      </c>
      <c r="G6" s="22">
        <v>1900</v>
      </c>
      <c r="H6" s="17">
        <v>623.07000000000005</v>
      </c>
      <c r="I6" s="17">
        <v>734.69</v>
      </c>
      <c r="J6" s="17">
        <v>752.35</v>
      </c>
      <c r="K6" s="17">
        <v>679.5</v>
      </c>
      <c r="L6" s="40" t="s">
        <v>28</v>
      </c>
      <c r="M6" s="9">
        <f>ROUND((AVERAGE(H6:J6)),2)</f>
        <v>703.37</v>
      </c>
      <c r="N6" s="5">
        <f t="shared" ref="N6:N8" si="0">SQRT(((SUM((POWER(H6-M6,2)),(POWER(K6-M6,2)),,(POWER(J6-M6,2)),(POWER(I6-M6,2)))/(COLUMNS(E6:I6)-1))))</f>
        <v>50.984923506856411</v>
      </c>
      <c r="O6" s="10">
        <f t="shared" ref="O6:O8" si="1">N6/M6*100</f>
        <v>7.2486633644961271</v>
      </c>
      <c r="P6" s="11">
        <f>ROUND((MIN(E6:I6)),2)</f>
        <v>623.07000000000005</v>
      </c>
      <c r="Q6" s="5">
        <f>ROUND((P6*D6),2)</f>
        <v>685377</v>
      </c>
    </row>
    <row r="7" spans="1:17" s="8" customFormat="1" ht="24.75" customHeight="1">
      <c r="A7" s="14">
        <v>3</v>
      </c>
      <c r="B7" s="15" t="s">
        <v>26</v>
      </c>
      <c r="C7" s="14" t="s">
        <v>24</v>
      </c>
      <c r="D7" s="16">
        <v>1300</v>
      </c>
      <c r="E7" s="22">
        <v>1500</v>
      </c>
      <c r="F7" s="22">
        <v>1600</v>
      </c>
      <c r="G7" s="22">
        <v>1900</v>
      </c>
      <c r="H7" s="17">
        <v>623.07000000000005</v>
      </c>
      <c r="I7" s="17">
        <v>734.7</v>
      </c>
      <c r="J7" s="17">
        <v>752.35</v>
      </c>
      <c r="K7" s="17">
        <v>671.5</v>
      </c>
      <c r="L7" s="40" t="s">
        <v>29</v>
      </c>
      <c r="M7" s="9">
        <f>ROUND((AVERAGE(H7:J7)),2)</f>
        <v>703.37</v>
      </c>
      <c r="N7" s="5">
        <f t="shared" si="0"/>
        <v>52.068215352554567</v>
      </c>
      <c r="O7" s="10">
        <f t="shared" si="1"/>
        <v>7.4026778726068168</v>
      </c>
      <c r="P7" s="11">
        <f>ROUND((MIN(E7:I7)),2)</f>
        <v>623.07000000000005</v>
      </c>
      <c r="Q7" s="5">
        <f>ROUND((P7*D7),2)</f>
        <v>809991</v>
      </c>
    </row>
    <row r="8" spans="1:17" s="8" customFormat="1" ht="24.75" customHeight="1">
      <c r="A8" s="14">
        <v>4</v>
      </c>
      <c r="B8" s="15" t="s">
        <v>26</v>
      </c>
      <c r="C8" s="14" t="s">
        <v>24</v>
      </c>
      <c r="D8" s="16">
        <v>1800</v>
      </c>
      <c r="E8" s="22">
        <v>1500</v>
      </c>
      <c r="F8" s="22">
        <v>1600</v>
      </c>
      <c r="G8" s="22">
        <v>1900</v>
      </c>
      <c r="H8" s="17">
        <v>623.07000000000005</v>
      </c>
      <c r="I8" s="17">
        <v>734.7</v>
      </c>
      <c r="J8" s="17">
        <v>752.35</v>
      </c>
      <c r="K8" s="17">
        <v>656</v>
      </c>
      <c r="L8" s="40" t="s">
        <v>30</v>
      </c>
      <c r="M8" s="9">
        <f>ROUND((AVERAGE(H8:J8)),2)</f>
        <v>703.37</v>
      </c>
      <c r="N8" s="5">
        <f t="shared" si="0"/>
        <v>54.937728839113831</v>
      </c>
      <c r="O8" s="10">
        <f t="shared" si="1"/>
        <v>7.8106443037254687</v>
      </c>
      <c r="P8" s="11">
        <f>ROUND((MIN(E8:I8)),2)</f>
        <v>623.07000000000005</v>
      </c>
      <c r="Q8" s="5">
        <f>ROUND((P8*D8),2)</f>
        <v>1121526</v>
      </c>
    </row>
    <row r="9" spans="1:17" ht="15.75">
      <c r="A9" s="37" t="s">
        <v>3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6"/>
      <c r="Q9" s="7">
        <f>SUM(Q5:Q8)</f>
        <v>2679201</v>
      </c>
    </row>
    <row r="10" spans="1:17" ht="20.25" customHeight="1">
      <c r="A10" s="3"/>
      <c r="B10" s="38" t="s">
        <v>22</v>
      </c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7" ht="23.25" customHeight="1">
      <c r="A11" s="3"/>
      <c r="B11" s="25" t="s">
        <v>43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7" ht="36.75" customHeight="1">
      <c r="B12" s="24" t="s">
        <v>13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</row>
    <row r="13" spans="1:17" ht="18" customHeight="1">
      <c r="B13" s="1" t="s">
        <v>8</v>
      </c>
    </row>
    <row r="14" spans="1:17">
      <c r="B14" s="1" t="s">
        <v>14</v>
      </c>
    </row>
    <row r="15" spans="1:17">
      <c r="B15" s="1" t="s">
        <v>9</v>
      </c>
    </row>
    <row r="16" spans="1:17" ht="27.75" customHeight="1">
      <c r="B16" s="24" t="s">
        <v>10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</row>
    <row r="17" spans="2:12">
      <c r="B17" s="1" t="s">
        <v>11</v>
      </c>
    </row>
    <row r="18" spans="2:12">
      <c r="B18" s="1" t="s">
        <v>12</v>
      </c>
    </row>
    <row r="19" spans="2:12" ht="28.5" customHeight="1">
      <c r="B19" s="22"/>
      <c r="C19" s="23" t="s">
        <v>42</v>
      </c>
      <c r="D19" s="24"/>
      <c r="E19" s="24"/>
      <c r="F19" s="24"/>
      <c r="G19" s="24"/>
      <c r="H19" s="24"/>
      <c r="I19" s="24"/>
      <c r="J19" s="24"/>
      <c r="K19" s="24"/>
      <c r="L19" s="24"/>
    </row>
  </sheetData>
  <mergeCells count="19">
    <mergeCell ref="A1:N1"/>
    <mergeCell ref="O1:Q1"/>
    <mergeCell ref="A9:O9"/>
    <mergeCell ref="B10:Q10"/>
    <mergeCell ref="A2:A4"/>
    <mergeCell ref="Q2:Q4"/>
    <mergeCell ref="P2:P4"/>
    <mergeCell ref="O2:O4"/>
    <mergeCell ref="N2:N4"/>
    <mergeCell ref="M2:M4"/>
    <mergeCell ref="C19:L19"/>
    <mergeCell ref="B12:Q12"/>
    <mergeCell ref="B16:Q16"/>
    <mergeCell ref="B11:Q11"/>
    <mergeCell ref="D2:D4"/>
    <mergeCell ref="C2:C4"/>
    <mergeCell ref="B2:B4"/>
    <mergeCell ref="K3:L3"/>
    <mergeCell ref="E2:L2"/>
  </mergeCells>
  <phoneticPr fontId="21" type="noConversion"/>
  <conditionalFormatting sqref="O5:O8">
    <cfRule type="cellIs" dxfId="0" priority="2" stopIfTrue="1" operator="greaterThan">
      <formula>33</formula>
    </cfRule>
  </conditionalFormatting>
  <hyperlinks>
    <hyperlink ref="H4" r:id="rId1" xr:uid="{2D1F545A-5EEB-43D0-BA92-37938A70EC15}"/>
    <hyperlink ref="I4" r:id="rId2" xr:uid="{BEC9A93E-9E09-4188-A34B-743323E955C0}"/>
    <hyperlink ref="J4" r:id="rId3" xr:uid="{541D55EE-4E04-42E2-B8C3-1994A616B9B7}"/>
    <hyperlink ref="L5" r:id="rId4" xr:uid="{CAE22129-5B0D-447C-BCC1-49626462FF57}"/>
    <hyperlink ref="L6" r:id="rId5" xr:uid="{2BC9ADC4-DF71-4187-B2B2-E4EBA9D2F23A}"/>
    <hyperlink ref="L7" r:id="rId6" xr:uid="{E3534AC4-490E-474F-8A7F-6DB9D99B1B63}"/>
    <hyperlink ref="L8" r:id="rId7" xr:uid="{607171DD-DCE7-463B-B9D8-8724E753EF0D}"/>
  </hyperlinks>
  <pageMargins left="0.31496062992125984" right="0.31496062992125984" top="0.55118110236220474" bottom="0.15748031496062992" header="0.31496062992125984" footer="0.31496062992125984"/>
  <pageSetup paperSize="9" scale="80" fitToHeight="0" orientation="landscape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НМЦД</vt:lpstr>
      <vt:lpstr>НМЦД!Заголовки_для_печати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2026-09-11T09:30:55Z</dcterms:modified>
</cp:coreProperties>
</file>