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5" yWindow="-15" windowWidth="14400" windowHeight="11040"/>
  </bookViews>
  <sheets>
    <sheet name="ЖБ изделия" sheetId="23" r:id="rId1"/>
  </sheets>
  <definedNames>
    <definedName name="_xlnm.Print_Area" localSheetId="0">'ЖБ изделия'!$A$1:$O$22</definedName>
  </definedNames>
  <calcPr calcId="145621"/>
</workbook>
</file>

<file path=xl/calcChain.xml><?xml version="1.0" encoding="utf-8"?>
<calcChain xmlns="http://schemas.openxmlformats.org/spreadsheetml/2006/main">
  <c r="K10" i="23" l="1"/>
  <c r="K11" i="23"/>
  <c r="K12" i="23"/>
  <c r="K13" i="23"/>
  <c r="K14" i="23"/>
  <c r="J10" i="23"/>
  <c r="J11" i="23"/>
  <c r="J12" i="23"/>
  <c r="J13" i="23"/>
  <c r="J14" i="23"/>
  <c r="I11" i="23"/>
  <c r="I12" i="23"/>
  <c r="I13" i="23"/>
  <c r="I14" i="23"/>
  <c r="M15" i="23"/>
  <c r="N15" i="23"/>
  <c r="O15" i="23"/>
  <c r="M12" i="23" l="1"/>
  <c r="N12" i="23" s="1"/>
  <c r="O12" i="23" s="1"/>
  <c r="L11" i="23"/>
  <c r="M11" i="23" s="1"/>
  <c r="N11" i="23" s="1"/>
  <c r="O11" i="23" s="1"/>
  <c r="L12" i="23"/>
  <c r="L13" i="23"/>
  <c r="M13" i="23" s="1"/>
  <c r="N13" i="23" s="1"/>
  <c r="O13" i="23" s="1"/>
  <c r="L14" i="23"/>
  <c r="M14" i="23" s="1"/>
  <c r="N14" i="23" s="1"/>
  <c r="O14" i="23" s="1"/>
  <c r="I9" i="23"/>
  <c r="J9" i="23" s="1"/>
  <c r="K9" i="23" s="1"/>
  <c r="I10" i="23"/>
  <c r="L9" i="23"/>
  <c r="M9" i="23" s="1"/>
  <c r="L10" i="23"/>
  <c r="M10" i="23" s="1"/>
  <c r="N10" i="23" s="1"/>
  <c r="O10" i="23" s="1"/>
  <c r="N9" i="23" l="1"/>
  <c r="O9" i="23" l="1"/>
</calcChain>
</file>

<file path=xl/sharedStrings.xml><?xml version="1.0" encoding="utf-8"?>
<sst xmlns="http://schemas.openxmlformats.org/spreadsheetml/2006/main" count="53" uniqueCount="43">
  <si>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</si>
  <si>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</si>
  <si>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</si>
  <si>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</si>
  <si>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</si>
  <si>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</si>
  <si>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</si>
  <si>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</si>
  <si>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</si>
  <si>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</si>
  <si>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</si>
  <si>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</si>
  <si>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</si>
  <si>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</si>
  <si>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</si>
  <si>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</si>
  <si>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</si>
  <si>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</si>
  <si>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</si>
  <si>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</si>
  <si>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</si>
  <si>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</si>
  <si>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</si>
  <si>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</si>
  <si>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</si>
  <si>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</si>
  <si>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</si>
  <si>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</si>
  <si>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</si>
  <si>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шт.</t>
  </si>
  <si>
    <t>Поставка железобетонных изделий</t>
  </si>
  <si>
    <t>23.61.12.162</t>
  </si>
  <si>
    <t>Бергс Н.М. /_____________/</t>
  </si>
  <si>
    <t xml:space="preserve">Специалист 1 категории ОМТС </t>
  </si>
  <si>
    <t>Опора железобетонная СВ 95-2.0</t>
  </si>
  <si>
    <t>Опора железобетонная СВ 105-3.6</t>
  </si>
  <si>
    <t xml:space="preserve">  </t>
  </si>
  <si>
    <t>Плиты перекрытия кабельных каналов: длина — 120 см, ширина — 50 см, высота — 10 см</t>
  </si>
  <si>
    <t>Плиты перекрытия кабельных каналов: длина — 130 см, ширина — 50 см, высота — 20 см</t>
  </si>
  <si>
    <t>Лотки железобетонные кабельные длина — 72 см, ширина — 57 см, высота — 36 см</t>
  </si>
  <si>
    <t>Фундамент анкерной опоры Ф1-А, серия 3.407-115</t>
  </si>
  <si>
    <r>
      <t>Итого НМЦ суммы цен за единицу ТРУ устанавливается в размере: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209 228,00 рублей</t>
    </r>
    <r>
      <rPr>
        <b/>
        <sz val="12"/>
        <color indexed="8"/>
        <rFont val="Times New Roman"/>
        <family val="1"/>
        <charset val="204"/>
      </rPr>
      <t xml:space="preserve">
</t>
    </r>
  </si>
  <si>
    <r>
      <t>Дата подготовки обоснования НМЦ  01</t>
    </r>
    <r>
      <rPr>
        <b/>
        <sz val="12"/>
        <color rgb="FFFF0000"/>
        <rFont val="Times New Roman"/>
        <family val="1"/>
        <charset val="204"/>
      </rPr>
      <t>.</t>
    </r>
    <r>
      <rPr>
        <b/>
        <sz val="12"/>
        <rFont val="Times New Roman"/>
        <family val="1"/>
        <charset val="204"/>
      </rPr>
      <t xml:space="preserve">09.2026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</si>
</sst>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80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4" fontId="6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3" xfId="0" applyFont="1" applyFill="1" applyBorder="1"/>
    <xf numFmtId="0" fontId="10" fillId="0" borderId="0" xfId="0" applyFont="1"/>
    <xf numFmtId="4" fontId="11" fillId="0" borderId="6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14" fillId="0" borderId="4" xfId="0" applyNumberFormat="1" applyFont="1" applyFill="1" applyBorder="1" applyAlignment="1">
      <alignment horizontal="center" vertical="center" wrapText="1"/>
    </xf>
    <xf numFmtId="4" fontId="14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2" fontId="2" fillId="0" borderId="8" xfId="0" applyNumberFormat="1" applyFont="1" applyFill="1" applyBorder="1" applyAlignment="1">
      <alignment horizontal="center" vertical="top" wrapText="1"/>
    </xf>
    <xf numFmtId="2" fontId="2" fillId="0" borderId="7" xfId="0" applyNumberFormat="1" applyFont="1" applyFill="1" applyBorder="1" applyAlignment="1">
      <alignment horizontal="center" vertical="top" wrapText="1"/>
    </xf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43950" y="37338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102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687050" y="44100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102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934700" y="42100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10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772650" y="3762375"/>
          <a:ext cx="8953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"/>
  <sheetViews>
    <sheetView tabSelected="1" view="pageBreakPreview" zoomScale="90" zoomScaleNormal="112" zoomScaleSheetLayoutView="90" workbookViewId="0">
      <selection activeCell="L20" sqref="L20"/>
    </sheetView>
  </sheetViews>
  <sheetFormatPr defaultRowHeight="15" x14ac:dyDescent="0.25"/>
  <cols>
    <col min="1" max="1" width="5.85546875" style="1" customWidth="1"/>
    <col min="2" max="2" width="34.85546875" style="36" customWidth="1"/>
    <col min="3" max="3" width="12.42578125" style="1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/>
    <col min="24" max="24" width="9.140625" style="3"/>
    <col min="25" max="16384" width="9.140625" style="1"/>
  </cols>
  <sheetData>
    <row r="1" spans="1:23" ht="16.5" customHeight="1" x14ac:dyDescent="0.25">
      <c r="A1" s="13"/>
      <c r="B1" s="34"/>
      <c r="C1" s="13"/>
      <c r="D1" s="13"/>
      <c r="E1" s="13"/>
      <c r="F1" s="14" t="s">
        <v>20</v>
      </c>
      <c r="G1" s="15"/>
      <c r="H1" s="15"/>
      <c r="I1" s="13"/>
      <c r="J1" s="13"/>
      <c r="K1" s="13"/>
      <c r="L1" s="60" t="s">
        <v>7</v>
      </c>
      <c r="M1" s="61"/>
      <c r="N1" s="61"/>
      <c r="O1" s="61"/>
    </row>
    <row r="2" spans="1:23" ht="20.25" customHeight="1" x14ac:dyDescent="0.2">
      <c r="A2" s="4"/>
      <c r="B2" s="70" t="s">
        <v>11</v>
      </c>
      <c r="C2" s="70"/>
      <c r="D2" s="4"/>
      <c r="E2" s="70" t="s">
        <v>30</v>
      </c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3" ht="36.75" customHeight="1" x14ac:dyDescent="0.2">
      <c r="A3" s="4"/>
      <c r="B3" s="70" t="s">
        <v>12</v>
      </c>
      <c r="C3" s="70"/>
      <c r="D3" s="4"/>
      <c r="E3" s="70" t="s">
        <v>13</v>
      </c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3" ht="33" customHeight="1" x14ac:dyDescent="0.2">
      <c r="A4" s="4"/>
      <c r="B4" s="70" t="s">
        <v>14</v>
      </c>
      <c r="C4" s="70"/>
      <c r="D4" s="4"/>
      <c r="E4" s="70" t="s">
        <v>36</v>
      </c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23" ht="22.5" customHeight="1" x14ac:dyDescent="0.2">
      <c r="A5" s="70" t="s">
        <v>15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</row>
    <row r="6" spans="1:23" ht="53.25" customHeight="1" x14ac:dyDescent="0.2">
      <c r="A6" s="4"/>
      <c r="B6" s="70" t="s">
        <v>16</v>
      </c>
      <c r="C6" s="70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3" ht="39" customHeight="1" x14ac:dyDescent="0.2">
      <c r="A7" s="62" t="s">
        <v>0</v>
      </c>
      <c r="B7" s="64" t="s">
        <v>25</v>
      </c>
      <c r="C7" s="66" t="s">
        <v>24</v>
      </c>
      <c r="D7" s="62" t="s">
        <v>1</v>
      </c>
      <c r="E7" s="62" t="s">
        <v>2</v>
      </c>
      <c r="F7" s="67" t="s">
        <v>27</v>
      </c>
      <c r="G7" s="68"/>
      <c r="H7" s="69"/>
      <c r="I7" s="77" t="s">
        <v>21</v>
      </c>
      <c r="J7" s="78"/>
      <c r="K7" s="79"/>
      <c r="L7" s="75" t="s">
        <v>22</v>
      </c>
      <c r="M7" s="76"/>
      <c r="N7" s="76"/>
      <c r="O7" s="76"/>
    </row>
    <row r="8" spans="1:23" ht="159" customHeight="1" x14ac:dyDescent="0.2">
      <c r="A8" s="63"/>
      <c r="B8" s="65"/>
      <c r="C8" s="66"/>
      <c r="D8" s="62"/>
      <c r="E8" s="62"/>
      <c r="F8" s="16" t="s">
        <v>8</v>
      </c>
      <c r="G8" s="16" t="s">
        <v>9</v>
      </c>
      <c r="H8" s="16" t="s">
        <v>10</v>
      </c>
      <c r="I8" s="17" t="s">
        <v>3</v>
      </c>
      <c r="J8" s="17" t="s">
        <v>4</v>
      </c>
      <c r="K8" s="17" t="s">
        <v>28</v>
      </c>
      <c r="L8" s="18" t="s">
        <v>23</v>
      </c>
      <c r="M8" s="19" t="s">
        <v>5</v>
      </c>
      <c r="N8" s="19" t="s">
        <v>6</v>
      </c>
      <c r="O8" s="20" t="s">
        <v>26</v>
      </c>
      <c r="P8" s="10"/>
      <c r="Q8" s="10"/>
      <c r="R8" s="10"/>
      <c r="S8" s="10"/>
      <c r="T8" s="10"/>
      <c r="U8" s="10"/>
    </row>
    <row r="9" spans="1:23" ht="20.100000000000001" customHeight="1" x14ac:dyDescent="0.2">
      <c r="A9" s="49">
        <v>1</v>
      </c>
      <c r="B9" s="50" t="s">
        <v>34</v>
      </c>
      <c r="C9" s="40" t="s">
        <v>31</v>
      </c>
      <c r="D9" s="41" t="s">
        <v>29</v>
      </c>
      <c r="E9" s="42">
        <v>1</v>
      </c>
      <c r="F9" s="43">
        <v>16799.400000000001</v>
      </c>
      <c r="G9" s="43">
        <v>17683.72</v>
      </c>
      <c r="H9" s="44">
        <v>17336.98</v>
      </c>
      <c r="I9" s="46">
        <f>AVERAGE(F9:H9)</f>
        <v>17273.366666666669</v>
      </c>
      <c r="J9" s="47">
        <f>SQRT(((SUM((POWER(H9-I9,2)),(POWER(G9-I9,2)),(POWER(F9-I9,2)))/(COLUMNS(F9:H9)-1))))</f>
        <v>445.57878959094666</v>
      </c>
      <c r="K9" s="48">
        <f>J9/I9*100</f>
        <v>2.5795711871896039</v>
      </c>
      <c r="L9" s="45">
        <f>((E9/3)*(SUM(F9:H9)))</f>
        <v>17273.366666666669</v>
      </c>
      <c r="M9" s="45">
        <f>L9/E9</f>
        <v>17273.366666666669</v>
      </c>
      <c r="N9" s="45">
        <f>ROUNDDOWN(M9,2)</f>
        <v>17273.36</v>
      </c>
      <c r="O9" s="45">
        <f>N9*E9</f>
        <v>17273.36</v>
      </c>
      <c r="P9" s="10"/>
      <c r="Q9" s="10"/>
      <c r="R9" s="10"/>
      <c r="S9" s="10"/>
      <c r="T9" s="10"/>
      <c r="U9" s="10"/>
      <c r="W9" s="7"/>
    </row>
    <row r="10" spans="1:23" ht="20.100000000000001" customHeight="1" x14ac:dyDescent="0.2">
      <c r="A10" s="49">
        <v>2</v>
      </c>
      <c r="B10" s="50" t="s">
        <v>35</v>
      </c>
      <c r="C10" s="40" t="s">
        <v>31</v>
      </c>
      <c r="D10" s="41" t="s">
        <v>29</v>
      </c>
      <c r="E10" s="42">
        <v>1</v>
      </c>
      <c r="F10" s="43">
        <v>22277.200000000001</v>
      </c>
      <c r="G10" s="43">
        <v>23519.24</v>
      </c>
      <c r="H10" s="44">
        <v>22856.41</v>
      </c>
      <c r="I10" s="46">
        <f>AVERAGE(F10:H10)</f>
        <v>22884.283333333336</v>
      </c>
      <c r="J10" s="47">
        <f t="shared" ref="J10:J14" si="0">SQRT(((SUM((POWER(H10-I10,2)),(POWER(G10-I10,2)),(POWER(F10-I10,2)))/(COLUMNS(F10:H10)-1))))</f>
        <v>621.48896404790162</v>
      </c>
      <c r="K10" s="48">
        <f t="shared" ref="K10:K14" si="1">J10/I10*100</f>
        <v>2.7157895005723791</v>
      </c>
      <c r="L10" s="45">
        <f>((E10/3)*(SUM(F10:H10)))</f>
        <v>22884.283333333333</v>
      </c>
      <c r="M10" s="45">
        <f>L10/E10</f>
        <v>22884.283333333333</v>
      </c>
      <c r="N10" s="45">
        <f>ROUNDDOWN(M10,2)</f>
        <v>22884.28</v>
      </c>
      <c r="O10" s="45">
        <f>N10*E10</f>
        <v>22884.28</v>
      </c>
      <c r="P10" s="10"/>
      <c r="Q10" s="10"/>
      <c r="R10" s="10"/>
      <c r="S10" s="10"/>
      <c r="T10" s="10"/>
      <c r="U10" s="10"/>
      <c r="W10" s="7"/>
    </row>
    <row r="11" spans="1:23" ht="39" customHeight="1" x14ac:dyDescent="0.2">
      <c r="A11" s="49">
        <v>3</v>
      </c>
      <c r="B11" s="50" t="s">
        <v>37</v>
      </c>
      <c r="C11" s="40" t="s">
        <v>31</v>
      </c>
      <c r="D11" s="41" t="s">
        <v>29</v>
      </c>
      <c r="E11" s="42">
        <v>1</v>
      </c>
      <c r="F11" s="51">
        <v>20580.18</v>
      </c>
      <c r="G11" s="51">
        <v>22065.82</v>
      </c>
      <c r="H11" s="52">
        <v>21485.71</v>
      </c>
      <c r="I11" s="46">
        <f t="shared" ref="I11:I14" si="2">AVERAGE(F11:H11)</f>
        <v>21377.236666666668</v>
      </c>
      <c r="J11" s="47">
        <f t="shared" si="0"/>
        <v>748.73653606147252</v>
      </c>
      <c r="K11" s="48">
        <f t="shared" si="1"/>
        <v>3.5024944885835998</v>
      </c>
      <c r="L11" s="45">
        <f t="shared" ref="L11:L14" si="3">((E11/3)*(SUM(F11:H11)))</f>
        <v>21377.236666666664</v>
      </c>
      <c r="M11" s="45">
        <f t="shared" ref="M11:M14" si="4">L11/E11</f>
        <v>21377.236666666664</v>
      </c>
      <c r="N11" s="45">
        <f t="shared" ref="N11:N14" si="5">ROUNDDOWN(M11,2)</f>
        <v>21377.23</v>
      </c>
      <c r="O11" s="45">
        <f t="shared" ref="O11:O14" si="6">N11*E11</f>
        <v>21377.23</v>
      </c>
      <c r="P11" s="10"/>
      <c r="Q11" s="10"/>
      <c r="R11" s="10"/>
      <c r="S11" s="10"/>
      <c r="T11" s="10"/>
      <c r="U11" s="10"/>
      <c r="W11" s="7"/>
    </row>
    <row r="12" spans="1:23" ht="39" customHeight="1" x14ac:dyDescent="0.2">
      <c r="A12" s="49">
        <v>4</v>
      </c>
      <c r="B12" s="50" t="s">
        <v>38</v>
      </c>
      <c r="C12" s="40" t="s">
        <v>31</v>
      </c>
      <c r="D12" s="41" t="s">
        <v>29</v>
      </c>
      <c r="E12" s="42">
        <v>1</v>
      </c>
      <c r="F12" s="51">
        <v>22471.18</v>
      </c>
      <c r="G12" s="51">
        <v>23909.11</v>
      </c>
      <c r="H12" s="52">
        <v>23145.32</v>
      </c>
      <c r="I12" s="46">
        <f t="shared" si="2"/>
        <v>23175.203333333335</v>
      </c>
      <c r="J12" s="47">
        <f t="shared" si="0"/>
        <v>719.43063003553971</v>
      </c>
      <c r="K12" s="48">
        <f t="shared" si="1"/>
        <v>3.1043120514967346</v>
      </c>
      <c r="L12" s="45">
        <f t="shared" si="3"/>
        <v>23175.203333333331</v>
      </c>
      <c r="M12" s="45">
        <f t="shared" si="4"/>
        <v>23175.203333333331</v>
      </c>
      <c r="N12" s="45">
        <f t="shared" si="5"/>
        <v>23175.200000000001</v>
      </c>
      <c r="O12" s="45">
        <f t="shared" si="6"/>
        <v>23175.200000000001</v>
      </c>
      <c r="P12" s="10"/>
      <c r="Q12" s="10"/>
      <c r="R12" s="10"/>
      <c r="S12" s="10"/>
      <c r="T12" s="10"/>
      <c r="U12" s="10"/>
      <c r="W12" s="7"/>
    </row>
    <row r="13" spans="1:23" ht="40.5" customHeight="1" x14ac:dyDescent="0.2">
      <c r="A13" s="49">
        <v>5</v>
      </c>
      <c r="B13" s="50" t="s">
        <v>39</v>
      </c>
      <c r="C13" s="40" t="s">
        <v>31</v>
      </c>
      <c r="D13" s="41" t="s">
        <v>29</v>
      </c>
      <c r="E13" s="42">
        <v>1</v>
      </c>
      <c r="F13" s="51">
        <v>23605.78</v>
      </c>
      <c r="G13" s="51">
        <v>25165.040000000001</v>
      </c>
      <c r="H13" s="52">
        <v>24337.56</v>
      </c>
      <c r="I13" s="46">
        <f t="shared" si="2"/>
        <v>24369.460000000003</v>
      </c>
      <c r="J13" s="47">
        <f t="shared" si="0"/>
        <v>780.11931420777012</v>
      </c>
      <c r="K13" s="48">
        <f t="shared" si="1"/>
        <v>3.2012170733687575</v>
      </c>
      <c r="L13" s="45">
        <f t="shared" si="3"/>
        <v>24369.46</v>
      </c>
      <c r="M13" s="45">
        <f t="shared" si="4"/>
        <v>24369.46</v>
      </c>
      <c r="N13" s="45">
        <f t="shared" si="5"/>
        <v>24369.46</v>
      </c>
      <c r="O13" s="45">
        <f t="shared" si="6"/>
        <v>24369.46</v>
      </c>
      <c r="P13" s="10"/>
      <c r="Q13" s="10"/>
      <c r="R13" s="10"/>
      <c r="S13" s="10"/>
      <c r="T13" s="10"/>
      <c r="U13" s="10"/>
      <c r="W13" s="7"/>
    </row>
    <row r="14" spans="1:23" ht="40.5" customHeight="1" x14ac:dyDescent="0.2">
      <c r="A14" s="49">
        <v>6</v>
      </c>
      <c r="B14" s="50" t="s">
        <v>40</v>
      </c>
      <c r="C14" s="40" t="s">
        <v>31</v>
      </c>
      <c r="D14" s="41" t="s">
        <v>29</v>
      </c>
      <c r="E14" s="42">
        <v>1</v>
      </c>
      <c r="F14" s="51">
        <v>97019.28</v>
      </c>
      <c r="G14" s="51">
        <v>102720.13</v>
      </c>
      <c r="H14" s="52">
        <v>100706.01</v>
      </c>
      <c r="I14" s="46">
        <f t="shared" si="2"/>
        <v>100148.47333333333</v>
      </c>
      <c r="J14" s="47">
        <f t="shared" si="0"/>
        <v>2891.0306175537726</v>
      </c>
      <c r="K14" s="48">
        <f t="shared" si="1"/>
        <v>2.8867445716634048</v>
      </c>
      <c r="L14" s="45">
        <f t="shared" si="3"/>
        <v>100148.47333333333</v>
      </c>
      <c r="M14" s="45">
        <f t="shared" si="4"/>
        <v>100148.47333333333</v>
      </c>
      <c r="N14" s="45">
        <f t="shared" si="5"/>
        <v>100148.47</v>
      </c>
      <c r="O14" s="45">
        <f t="shared" si="6"/>
        <v>100148.47</v>
      </c>
      <c r="P14" s="10"/>
      <c r="Q14" s="10"/>
      <c r="R14" s="10"/>
      <c r="S14" s="10"/>
      <c r="T14" s="10"/>
      <c r="U14" s="10"/>
      <c r="W14" s="7"/>
    </row>
    <row r="15" spans="1:23" ht="21.75" customHeight="1" thickBot="1" x14ac:dyDescent="0.3">
      <c r="A15" s="23"/>
      <c r="B15" s="35"/>
      <c r="C15" s="23"/>
      <c r="D15" s="21"/>
      <c r="E15" s="22"/>
      <c r="F15" s="24"/>
      <c r="G15" s="24"/>
      <c r="H15" s="24"/>
      <c r="I15" s="25"/>
      <c r="J15" s="26"/>
      <c r="K15" s="26"/>
      <c r="L15" s="27"/>
      <c r="M15" s="37">
        <f>SUM(M9:M14)</f>
        <v>209228.02333333332</v>
      </c>
      <c r="N15" s="38">
        <f>SUM(N9:N14)</f>
        <v>209228</v>
      </c>
      <c r="O15" s="38">
        <f>SUM(O9:O14)</f>
        <v>209228</v>
      </c>
      <c r="P15" s="11"/>
      <c r="Q15" s="10">
        <v>1.2</v>
      </c>
      <c r="R15" s="11"/>
      <c r="S15" s="11"/>
      <c r="T15" s="11"/>
      <c r="U15" s="11"/>
      <c r="W15" s="7">
        <v>1.2</v>
      </c>
    </row>
    <row r="16" spans="1:23" ht="12.75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</row>
    <row r="17" spans="1:21" ht="15.75" x14ac:dyDescent="0.25">
      <c r="A17" s="73"/>
      <c r="B17" s="73"/>
      <c r="C17" s="73"/>
      <c r="D17" s="28"/>
      <c r="E17" s="28"/>
      <c r="F17" s="74"/>
      <c r="G17" s="74"/>
      <c r="H17" s="74"/>
      <c r="I17" s="74"/>
      <c r="J17" s="74"/>
      <c r="K17" s="39"/>
      <c r="L17" s="13"/>
      <c r="M17" s="15"/>
      <c r="N17" s="15"/>
      <c r="O17" s="13"/>
    </row>
    <row r="18" spans="1:21" ht="34.5" customHeight="1" x14ac:dyDescent="0.2">
      <c r="A18" s="71" t="s">
        <v>41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9"/>
      <c r="Q18" s="9"/>
      <c r="R18" s="9"/>
      <c r="S18" s="9"/>
      <c r="T18" s="9"/>
      <c r="U18" s="9"/>
    </row>
    <row r="19" spans="1:21" ht="20.25" customHeight="1" x14ac:dyDescent="0.25">
      <c r="A19" s="54" t="s">
        <v>42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8"/>
      <c r="Q19" s="8"/>
      <c r="R19" s="8"/>
      <c r="S19" s="8"/>
      <c r="T19" s="8"/>
      <c r="U19" s="8"/>
    </row>
    <row r="20" spans="1:21" ht="33.75" customHeight="1" x14ac:dyDescent="0.25">
      <c r="A20" s="29"/>
      <c r="B20" s="55" t="s">
        <v>17</v>
      </c>
      <c r="C20" s="56"/>
      <c r="D20" s="59" t="s">
        <v>33</v>
      </c>
      <c r="E20" s="59"/>
      <c r="F20" s="59"/>
      <c r="G20" s="59"/>
      <c r="H20" s="57" t="s">
        <v>32</v>
      </c>
      <c r="I20" s="57"/>
      <c r="J20" s="57"/>
      <c r="K20" s="39"/>
      <c r="L20" s="13"/>
      <c r="M20" s="15"/>
      <c r="N20" s="15"/>
      <c r="O20" s="13"/>
    </row>
    <row r="21" spans="1:21" ht="22.5" customHeight="1" x14ac:dyDescent="0.25">
      <c r="A21" s="29"/>
      <c r="B21" s="56"/>
      <c r="C21" s="56"/>
      <c r="D21" s="28"/>
      <c r="E21" s="58" t="s">
        <v>18</v>
      </c>
      <c r="F21" s="58"/>
      <c r="G21" s="30"/>
      <c r="H21" s="58" t="s">
        <v>19</v>
      </c>
      <c r="I21" s="58"/>
      <c r="J21" s="58"/>
      <c r="K21" s="39"/>
      <c r="L21" s="13"/>
      <c r="M21" s="15"/>
      <c r="N21" s="15"/>
      <c r="O21" s="13"/>
    </row>
    <row r="22" spans="1:21" ht="15.75" x14ac:dyDescent="0.25">
      <c r="A22" s="53"/>
      <c r="B22" s="53"/>
      <c r="C22" s="53"/>
      <c r="D22" s="53"/>
      <c r="E22" s="31"/>
      <c r="F22" s="32"/>
      <c r="G22" s="6"/>
      <c r="H22" s="33"/>
      <c r="I22" s="2"/>
      <c r="J22" s="2"/>
      <c r="K22" s="2"/>
      <c r="L22" s="2"/>
      <c r="M22" s="12"/>
      <c r="N22" s="12"/>
      <c r="O22" s="2"/>
    </row>
  </sheetData>
  <mergeCells count="28">
    <mergeCell ref="A18:O18"/>
    <mergeCell ref="A16:O16"/>
    <mergeCell ref="A17:C17"/>
    <mergeCell ref="F17:J17"/>
    <mergeCell ref="L7:O7"/>
    <mergeCell ref="I7:K7"/>
    <mergeCell ref="L1:O1"/>
    <mergeCell ref="A7:A8"/>
    <mergeCell ref="B7:B8"/>
    <mergeCell ref="C7:C8"/>
    <mergeCell ref="D7:D8"/>
    <mergeCell ref="E7:E8"/>
    <mergeCell ref="F7:H7"/>
    <mergeCell ref="B3:C3"/>
    <mergeCell ref="B6:C6"/>
    <mergeCell ref="B2:C2"/>
    <mergeCell ref="E2:O2"/>
    <mergeCell ref="A5:O5"/>
    <mergeCell ref="E3:O3"/>
    <mergeCell ref="B4:C4"/>
    <mergeCell ref="E4:O4"/>
    <mergeCell ref="A22:D22"/>
    <mergeCell ref="A19:O19"/>
    <mergeCell ref="B20:C21"/>
    <mergeCell ref="H20:J20"/>
    <mergeCell ref="E21:F21"/>
    <mergeCell ref="H21:J21"/>
    <mergeCell ref="D20:G20"/>
  </mergeCells>
  <phoneticPr fontId="0" type="noConversion"/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ЖБ изделия</vt:lpstr>
      <vt:lpstr>'ЖБ изделия'!Область_печати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2026-06-16T07:07:00Z</cp:lastPrinted>
  <dcterms:created xsi:type="dcterms:W3CDTF">2014-01-28T13:50:42Z</dcterms:created>
  <dcterms:modified xsi:type="dcterms:W3CDTF">2026-08-31T12:31:55Z</dcterms:modified>
</cp:coreProperties>
</file>