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kova\Desktop\ЗАКУПКИ 2026 ГОД\ЗАПРОС ЦЕН\Аккумуляторы\"/>
    </mc:Choice>
  </mc:AlternateContent>
  <xr:revisionPtr revIDLastSave="0" documentId="13_ncr:1_{065A92F7-830F-47A8-A7F0-630BCF556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Лист1!$A$1:$N$33</definedName>
  </definedNames>
  <calcPr calcId="191029" refMode="R1C1"/>
</workbook>
</file>

<file path=xl/calcChain.xml><?xml version="1.0" encoding="utf-8"?>
<calcChain xmlns="http://schemas.openxmlformats.org/spreadsheetml/2006/main">
  <c r="N12" i="1" l="1"/>
  <c r="K12" i="1"/>
  <c r="J12" i="1"/>
  <c r="L12" i="1" s="1"/>
  <c r="N13" i="1"/>
  <c r="N11" i="1"/>
  <c r="J11" i="1"/>
  <c r="L11" i="1" s="1"/>
  <c r="J13" i="1"/>
  <c r="L13" i="1" s="1"/>
  <c r="K13" i="1"/>
  <c r="K11" i="1"/>
  <c r="N8" i="1"/>
  <c r="N9" i="1"/>
  <c r="N10" i="1"/>
  <c r="N7" i="1"/>
  <c r="J7" i="1"/>
  <c r="L7" i="1" s="1"/>
  <c r="J8" i="1"/>
  <c r="L8" i="1" s="1"/>
  <c r="J9" i="1"/>
  <c r="L9" i="1" s="1"/>
  <c r="J10" i="1"/>
  <c r="L10" i="1" s="1"/>
  <c r="K7" i="1"/>
  <c r="K9" i="1"/>
  <c r="K8" i="1"/>
  <c r="K10" i="1"/>
  <c r="N14" i="1" l="1"/>
</calcChain>
</file>

<file path=xl/sharedStrings.xml><?xml version="1.0" encoding="utf-8"?>
<sst xmlns="http://schemas.openxmlformats.org/spreadsheetml/2006/main" count="60" uniqueCount="47">
  <si>
    <t>Используемый метод определения НМЦК 
с обоснованием:</t>
  </si>
  <si>
    <t>№</t>
  </si>
  <si>
    <t>Наименование товара, услуги (работы)</t>
  </si>
  <si>
    <t>Единица измерения</t>
  </si>
  <si>
    <t>Кол-во</t>
  </si>
  <si>
    <t>Среднеквадр. отклонение</t>
  </si>
  <si>
    <t>Коэффициент вариации (%)</t>
  </si>
  <si>
    <t>Средняя цена (руб.)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</si>
  <si>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</si>
  <si>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Цена за единицу (руб.)</t>
  </si>
  <si>
    <t>ОКПД2</t>
  </si>
  <si>
    <t>Источник № 1</t>
  </si>
  <si>
    <t>Источник № 2</t>
  </si>
  <si>
    <t>Источник № 3</t>
  </si>
  <si>
    <t>РАСЧЕТ НАЧАЛЬНОЙ (МАКСИМАЛЬНОЙ) ЦЕНЫ ДОГОВОРА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</si>
  <si>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</si>
  <si>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</si>
  <si>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№ 1</t>
  </si>
  <si>
    <t>№ 2</t>
  </si>
  <si>
    <t>№ 3</t>
  </si>
  <si>
    <t>.</t>
  </si>
  <si>
    <t>Предмет договора</t>
  </si>
  <si>
    <t>* Цена включает в себя стоимость товара, стоимость тары и упаковки, транспортные расходы, расходы на погрузку – разгрузку, налоги и сборы, расходы на страхование, уплату таможенных пошлин и другие обязательные платежи, взимаемые с Исполнителя в связи с исполнением им обязательств.</t>
  </si>
  <si>
    <t xml:space="preserve">Средняя арифметическая цена за единицу    </t>
  </si>
  <si>
    <t xml:space="preserve">&lt;ц&gt; </t>
  </si>
  <si>
    <t>НМЦ (руб.)</t>
  </si>
  <si>
    <t>шт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</si>
  <si>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
</t>
  </si>
  <si>
    <t xml:space="preserve">Подпись ________________________                                                                                                                                                         </t>
  </si>
  <si>
    <t xml:space="preserve">Дата: </t>
  </si>
  <si>
    <t xml:space="preserve">Тел.:             </t>
  </si>
  <si>
    <t xml:space="preserve">Исполнитель: Киприянова А.В.                                                                                                 </t>
  </si>
  <si>
    <t>АКБ 6СТ-190</t>
  </si>
  <si>
    <t xml:space="preserve">АКБ 6СТ-100 </t>
  </si>
  <si>
    <t>АКБ 6СТ-90</t>
  </si>
  <si>
    <t>АКБ 6СТ-75</t>
  </si>
  <si>
    <t>27.20.21.000</t>
  </si>
  <si>
    <t>ИТОГО НМЦ составила*:</t>
  </si>
  <si>
    <t>КП № 51Т-0004653 от 15.09.2026</t>
  </si>
  <si>
    <t>КП № б/н от 15.09.2026</t>
  </si>
  <si>
    <t>16.09.2026г.</t>
  </si>
  <si>
    <t>Поставка запасных частей для транспортных средств</t>
  </si>
  <si>
    <t>Форсунка КАМАЗ ISBe 6.7 Камминз, ЕВРО-5 (BOSCH)</t>
  </si>
  <si>
    <t>Ось балансира КАМАЗ в сборе</t>
  </si>
  <si>
    <t>29.32.30.390</t>
  </si>
  <si>
    <t>КП № 000О-042991 от 16.09.2026</t>
  </si>
  <si>
    <t>Насос топливный КАМАЗ-667 ЕВРО-5 высокого давления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</si>
</sst>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</cellStyleXfs>
  <cellXfs count="71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6" fillId="0" borderId="1" xfId="0" applyNumberFormat="1" applyFont="1" applyBorder="1" applyAlignment="1">
      <alignment vertical="top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274320</xdr:rowOff>
    </xdr:from>
    <xdr:to>
      <xdr:col>1</xdr:col>
      <xdr:colOff>708660</xdr:colOff>
      <xdr:row>3</xdr:row>
      <xdr:rowOff>762000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167640</xdr:colOff>
      <xdr:row>5</xdr:row>
      <xdr:rowOff>99060</xdr:rowOff>
    </xdr:from>
    <xdr:to>
      <xdr:col>13</xdr:col>
      <xdr:colOff>1424940</xdr:colOff>
      <xdr:row>5</xdr:row>
      <xdr:rowOff>594360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175260</xdr:colOff>
      <xdr:row>5</xdr:row>
      <xdr:rowOff>205740</xdr:rowOff>
    </xdr:from>
    <xdr:to>
      <xdr:col>11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51"/>
  <sheetViews>
    <sheetView tabSelected="1" view="pageBreakPreview" topLeftCell="A7" zoomScaleSheetLayoutView="100" workbookViewId="0">
      <selection activeCell="A15" sqref="A15:N15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1" width="18.28515625" style="3" customWidth="1"/>
    <col min="12" max="12" width="15.28515625" style="3" customWidth="1"/>
    <col min="13" max="13" width="11.28515625" style="2" customWidth="1"/>
    <col min="14" max="14" width="26.42578125" style="2" customWidth="1"/>
    <col min="15" max="254" width="9.140625" style="1"/>
    <col min="255" max="16384" width="9.140625" style="5"/>
  </cols>
  <sheetData>
    <row r="1" spans="1:254" ht="25.5" customHeight="1" x14ac:dyDescent="0.25">
      <c r="A1" s="55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ht="30" customHeight="1" x14ac:dyDescent="0.25">
      <c r="A2" s="57" t="s">
        <v>21</v>
      </c>
      <c r="B2" s="57"/>
      <c r="C2" s="60" t="s">
        <v>41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ht="51.75" customHeight="1" x14ac:dyDescent="0.25">
      <c r="A3" s="57" t="s">
        <v>0</v>
      </c>
      <c r="B3" s="57"/>
      <c r="C3" s="61" t="s">
        <v>27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24.5" customHeight="1" x14ac:dyDescent="0.25">
      <c r="A4" s="62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93.75" customHeight="1" x14ac:dyDescent="0.25">
      <c r="A5" s="57" t="s">
        <v>1</v>
      </c>
      <c r="B5" s="57" t="s">
        <v>2</v>
      </c>
      <c r="C5" s="57"/>
      <c r="D5" s="58" t="s">
        <v>10</v>
      </c>
      <c r="E5" s="57" t="s">
        <v>3</v>
      </c>
      <c r="F5" s="63" t="s">
        <v>4</v>
      </c>
      <c r="G5" s="13" t="s">
        <v>11</v>
      </c>
      <c r="H5" s="13" t="s">
        <v>12</v>
      </c>
      <c r="I5" s="13" t="s">
        <v>13</v>
      </c>
      <c r="J5" s="6" t="s">
        <v>5</v>
      </c>
      <c r="K5" s="6" t="s">
        <v>23</v>
      </c>
      <c r="L5" s="6" t="s">
        <v>6</v>
      </c>
      <c r="M5" s="65" t="s">
        <v>7</v>
      </c>
      <c r="N5" s="4" t="s">
        <v>25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74.25" customHeight="1" x14ac:dyDescent="0.25">
      <c r="A6" s="57"/>
      <c r="B6" s="57"/>
      <c r="C6" s="57"/>
      <c r="D6" s="59"/>
      <c r="E6" s="57"/>
      <c r="F6" s="63"/>
      <c r="G6" s="7" t="s">
        <v>9</v>
      </c>
      <c r="H6" s="7" t="s">
        <v>9</v>
      </c>
      <c r="I6" s="7" t="s">
        <v>9</v>
      </c>
      <c r="J6" s="6"/>
      <c r="K6" s="6" t="s">
        <v>24</v>
      </c>
      <c r="L6" s="6"/>
      <c r="M6" s="66"/>
      <c r="N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15" customHeight="1" x14ac:dyDescent="0.25">
      <c r="A7" s="20">
        <v>1</v>
      </c>
      <c r="B7" s="64" t="s">
        <v>32</v>
      </c>
      <c r="C7" s="64"/>
      <c r="D7" s="31" t="s">
        <v>36</v>
      </c>
      <c r="E7" s="31" t="s">
        <v>26</v>
      </c>
      <c r="F7" s="38">
        <v>10</v>
      </c>
      <c r="G7" s="7">
        <v>18069</v>
      </c>
      <c r="H7" s="7">
        <v>17500</v>
      </c>
      <c r="I7" s="7">
        <v>17555</v>
      </c>
      <c r="J7" s="13">
        <f>SQRT(((SUM((POWER(G7-M7,2)),(POWER(H7-M7,2)),(POWER(I7-M7,2)))/(COLUMNS(G7:I7)-1))))</f>
        <v>313.84231709570332</v>
      </c>
      <c r="K7" s="13">
        <f t="shared" ref="K7:K13" si="0">AVERAGE(G7,H7,I7)</f>
        <v>17708</v>
      </c>
      <c r="L7" s="13">
        <f>J7/M7*100</f>
        <v>1.7723193872583203</v>
      </c>
      <c r="M7" s="7">
        <v>17708</v>
      </c>
      <c r="N7" s="4">
        <f>M7*F7</f>
        <v>177080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ht="12.75" customHeight="1" x14ac:dyDescent="0.25">
      <c r="A8" s="20">
        <v>2</v>
      </c>
      <c r="B8" s="64" t="s">
        <v>33</v>
      </c>
      <c r="C8" s="64"/>
      <c r="D8" s="31" t="s">
        <v>36</v>
      </c>
      <c r="E8" s="31" t="s">
        <v>26</v>
      </c>
      <c r="F8" s="38">
        <v>1</v>
      </c>
      <c r="G8" s="7">
        <v>9920</v>
      </c>
      <c r="H8" s="7">
        <v>9260</v>
      </c>
      <c r="I8" s="7">
        <v>10390</v>
      </c>
      <c r="J8" s="13">
        <f>SQRT(((SUM((POWER(G8-M8,2)),(POWER(H8-M8,2)),(POWER(I8-M8,2)))/(COLUMNS(G8:I8)-1))))</f>
        <v>567.6559991315163</v>
      </c>
      <c r="K8" s="13">
        <f t="shared" si="0"/>
        <v>9856.6666666666661</v>
      </c>
      <c r="L8" s="13">
        <f>J8/M8*100</f>
        <v>5.7591052468178026</v>
      </c>
      <c r="M8" s="7">
        <v>9856.67</v>
      </c>
      <c r="N8" s="4">
        <f t="shared" ref="N8:N13" si="1">M8*F8</f>
        <v>9856.67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</row>
    <row r="9" spans="1:254" ht="14.25" customHeight="1" x14ac:dyDescent="0.25">
      <c r="A9" s="20">
        <v>3</v>
      </c>
      <c r="B9" s="64" t="s">
        <v>34</v>
      </c>
      <c r="C9" s="64"/>
      <c r="D9" s="31" t="s">
        <v>36</v>
      </c>
      <c r="E9" s="31" t="s">
        <v>26</v>
      </c>
      <c r="F9" s="38">
        <v>1</v>
      </c>
      <c r="G9" s="7">
        <v>8614</v>
      </c>
      <c r="H9" s="7">
        <v>9157</v>
      </c>
      <c r="I9" s="7">
        <v>11250</v>
      </c>
      <c r="J9" s="13">
        <f>SQRT(((SUM((POWER(G9-M9,2)),(POWER(H9-M9,2)),(POWER(I9-M9,2)))/(COLUMNS(G9:I9)-1))))</f>
        <v>1391.8808617658337</v>
      </c>
      <c r="K9" s="13">
        <f t="shared" si="0"/>
        <v>9673.6666666666661</v>
      </c>
      <c r="L9" s="13">
        <f>J9/M9*100</f>
        <v>14.388343428769367</v>
      </c>
      <c r="M9" s="7">
        <v>9673.67</v>
      </c>
      <c r="N9" s="4">
        <f t="shared" si="1"/>
        <v>9673.67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2" customHeight="1" x14ac:dyDescent="0.25">
      <c r="A10" s="20">
        <v>4</v>
      </c>
      <c r="B10" s="56" t="s">
        <v>35</v>
      </c>
      <c r="C10" s="56"/>
      <c r="D10" s="32" t="s">
        <v>36</v>
      </c>
      <c r="E10" s="32" t="s">
        <v>26</v>
      </c>
      <c r="F10" s="33">
        <v>1</v>
      </c>
      <c r="G10" s="34">
        <v>7662</v>
      </c>
      <c r="H10" s="34">
        <v>11165</v>
      </c>
      <c r="I10" s="34">
        <v>12035</v>
      </c>
      <c r="J10" s="35">
        <f>SQRT(((SUM((POWER(G10-M10,2)),(POWER(H10-M10,2)),(POWER(I10-M10,2)))/(COLUMNS(G10:I10)-1))))</f>
        <v>2314.8447752171201</v>
      </c>
      <c r="K10" s="35">
        <f t="shared" si="0"/>
        <v>10287.333333333334</v>
      </c>
      <c r="L10" s="36">
        <f>J10/M10*100</f>
        <v>22.501900641051858</v>
      </c>
      <c r="M10" s="37">
        <v>10287.33</v>
      </c>
      <c r="N10" s="41">
        <f t="shared" si="1"/>
        <v>10287.33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30" customHeight="1" x14ac:dyDescent="0.25">
      <c r="A11" s="20">
        <v>5</v>
      </c>
      <c r="B11" s="69" t="s">
        <v>42</v>
      </c>
      <c r="C11" s="70"/>
      <c r="D11" s="40" t="s">
        <v>44</v>
      </c>
      <c r="E11" s="40" t="s">
        <v>26</v>
      </c>
      <c r="F11" s="43">
        <v>6</v>
      </c>
      <c r="G11" s="44">
        <v>13750</v>
      </c>
      <c r="H11" s="44">
        <v>11910</v>
      </c>
      <c r="I11" s="44">
        <v>19320</v>
      </c>
      <c r="J11" s="4">
        <f t="shared" ref="J11:J13" si="2">SQRT(((SUM((POWER(G11-M11,2)),(POWER(H11-M11,2)),(POWER(I11-M11,2)))/(COLUMNS(G11:I11)-1))))</f>
        <v>3858.2940962749326</v>
      </c>
      <c r="K11" s="4">
        <f t="shared" si="0"/>
        <v>14993.333333333334</v>
      </c>
      <c r="L11" s="13">
        <f t="shared" ref="L11:L13" si="3">J11/M11*100</f>
        <v>25.733403428557448</v>
      </c>
      <c r="M11" s="45">
        <v>14993.33</v>
      </c>
      <c r="N11" s="4">
        <f t="shared" si="1"/>
        <v>89959.98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30" customHeight="1" x14ac:dyDescent="0.25">
      <c r="A12" s="20">
        <v>6</v>
      </c>
      <c r="B12" s="69" t="s">
        <v>43</v>
      </c>
      <c r="C12" s="70"/>
      <c r="D12" s="40" t="s">
        <v>44</v>
      </c>
      <c r="E12" s="32" t="s">
        <v>26</v>
      </c>
      <c r="F12" s="33">
        <v>2</v>
      </c>
      <c r="G12" s="39">
        <v>48142</v>
      </c>
      <c r="H12" s="39">
        <v>52000</v>
      </c>
      <c r="I12" s="39">
        <v>57400</v>
      </c>
      <c r="J12" s="35">
        <f t="shared" ref="J12" si="4">SQRT(((SUM((POWER(G12-M12,2)),(POWER(H12-M12,2)),(POWER(I12-M12,2)))/(COLUMNS(G12:I12)-1))))</f>
        <v>4650.3535349476388</v>
      </c>
      <c r="K12" s="35">
        <f t="shared" ref="K12" si="5">AVERAGE(G12,H12,I12)</f>
        <v>52514</v>
      </c>
      <c r="L12" s="36">
        <f t="shared" ref="L12" si="6">J12/M12*100</f>
        <v>8.85545480242914</v>
      </c>
      <c r="M12" s="37">
        <v>52514</v>
      </c>
      <c r="N12" s="42">
        <f t="shared" ref="N12" si="7">M12*F12</f>
        <v>105028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27.75" customHeight="1" x14ac:dyDescent="0.25">
      <c r="A13" s="20">
        <v>7</v>
      </c>
      <c r="B13" s="69" t="s">
        <v>46</v>
      </c>
      <c r="C13" s="70"/>
      <c r="D13" s="32" t="s">
        <v>44</v>
      </c>
      <c r="E13" s="32" t="s">
        <v>26</v>
      </c>
      <c r="F13" s="33">
        <v>1</v>
      </c>
      <c r="G13" s="39">
        <v>81300</v>
      </c>
      <c r="H13" s="39">
        <v>90000</v>
      </c>
      <c r="I13" s="39">
        <v>82355</v>
      </c>
      <c r="J13" s="35">
        <f t="shared" si="2"/>
        <v>4747.7898366871714</v>
      </c>
      <c r="K13" s="35">
        <f t="shared" si="0"/>
        <v>84551.666666666672</v>
      </c>
      <c r="L13" s="36">
        <f t="shared" si="3"/>
        <v>5.6152525865984337</v>
      </c>
      <c r="M13" s="37">
        <v>84551.67</v>
      </c>
      <c r="N13" s="42">
        <f t="shared" si="1"/>
        <v>84551.67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s="17" customFormat="1" ht="15.6" customHeight="1" x14ac:dyDescent="0.2">
      <c r="A14" s="67" t="s">
        <v>37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25">
        <f>SUM(N7:N13)</f>
        <v>486437.32</v>
      </c>
      <c r="O14" s="16"/>
    </row>
    <row r="15" spans="1:254" ht="36" customHeight="1" x14ac:dyDescent="0.25">
      <c r="A15" s="68" t="s">
        <v>22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5" customHeight="1" x14ac:dyDescent="0.25">
      <c r="A16" s="47"/>
      <c r="B16" s="47"/>
      <c r="C16" s="47"/>
      <c r="D16" s="48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5" customHeight="1" x14ac:dyDescent="0.25">
      <c r="A17" s="18"/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15" customHeight="1" x14ac:dyDescent="0.25">
      <c r="A18" s="53" t="s">
        <v>15</v>
      </c>
      <c r="B18" s="53"/>
      <c r="C18" s="53"/>
      <c r="D18" s="53" t="s">
        <v>16</v>
      </c>
      <c r="E18" s="53"/>
      <c r="F18" s="53"/>
      <c r="G18" s="53"/>
      <c r="H18" s="53"/>
      <c r="I18" s="18"/>
      <c r="J18" s="18"/>
      <c r="K18" s="18"/>
      <c r="L18" s="18"/>
      <c r="M18" s="18"/>
      <c r="N18" s="18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ht="15" customHeight="1" x14ac:dyDescent="0.25">
      <c r="A19" s="53"/>
      <c r="B19" s="53"/>
      <c r="C19" s="53"/>
      <c r="D19" s="53"/>
      <c r="E19" s="53"/>
      <c r="F19" s="53"/>
      <c r="G19" s="53"/>
      <c r="H19" s="53"/>
      <c r="I19" s="18"/>
      <c r="J19" s="18"/>
      <c r="K19" s="18"/>
      <c r="L19" s="18"/>
      <c r="M19" s="18"/>
      <c r="N19" s="1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ht="15" customHeight="1" x14ac:dyDescent="0.25">
      <c r="A20" s="53" t="s">
        <v>17</v>
      </c>
      <c r="B20" s="53"/>
      <c r="C20" s="53"/>
      <c r="D20" s="54" t="s">
        <v>38</v>
      </c>
      <c r="E20" s="54"/>
      <c r="F20" s="54"/>
      <c r="G20" s="54"/>
      <c r="H20" s="54"/>
      <c r="I20" s="18"/>
      <c r="J20" s="18"/>
      <c r="K20" s="18"/>
      <c r="L20" s="18"/>
      <c r="M20" s="18"/>
      <c r="N20" s="18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ht="15" customHeight="1" x14ac:dyDescent="0.25">
      <c r="A21" s="53" t="s">
        <v>18</v>
      </c>
      <c r="B21" s="53"/>
      <c r="C21" s="53"/>
      <c r="D21" s="54" t="s">
        <v>39</v>
      </c>
      <c r="E21" s="54"/>
      <c r="F21" s="54"/>
      <c r="G21" s="54"/>
      <c r="H21" s="54"/>
      <c r="I21" s="18"/>
      <c r="J21" s="18"/>
      <c r="K21" s="18"/>
      <c r="L21" s="18"/>
      <c r="M21" s="18"/>
      <c r="N21" s="1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 ht="15" customHeight="1" x14ac:dyDescent="0.25">
      <c r="A22" s="53" t="s">
        <v>19</v>
      </c>
      <c r="B22" s="53"/>
      <c r="C22" s="53"/>
      <c r="D22" s="54" t="s">
        <v>45</v>
      </c>
      <c r="E22" s="54"/>
      <c r="F22" s="54"/>
      <c r="G22" s="54"/>
      <c r="H22" s="54"/>
      <c r="I22" s="18"/>
      <c r="J22" s="18"/>
      <c r="K22" s="18"/>
      <c r="L22" s="18"/>
      <c r="M22" s="18"/>
      <c r="N22" s="18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ht="15" customHeight="1" x14ac:dyDescent="0.25">
      <c r="A23" s="23"/>
      <c r="B23" s="23"/>
      <c r="C23" s="23"/>
      <c r="D23" s="24"/>
      <c r="E23" s="24"/>
      <c r="F23" s="24"/>
      <c r="G23" s="24"/>
      <c r="H23" s="24"/>
      <c r="I23" s="18"/>
      <c r="J23" s="18"/>
      <c r="K23" s="18"/>
      <c r="L23" s="18"/>
      <c r="M23" s="18"/>
      <c r="N23" s="1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ht="15" customHeight="1" x14ac:dyDescent="0.25">
      <c r="A24" s="18"/>
      <c r="B24" s="18"/>
      <c r="C24" s="18"/>
      <c r="D24" s="19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15" customHeight="1" x14ac:dyDescent="0.25">
      <c r="A25" s="30" t="s">
        <v>28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8"/>
      <c r="N25" s="1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15" customHeight="1" x14ac:dyDescent="0.25">
      <c r="A26" s="30" t="s">
        <v>31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8"/>
      <c r="N26" s="18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15" customHeight="1" x14ac:dyDescent="0.25">
      <c r="A27" s="30" t="s">
        <v>30</v>
      </c>
      <c r="B27" s="29">
        <v>79814050225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8"/>
      <c r="N27" s="18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15" customHeight="1" x14ac:dyDescent="0.25">
      <c r="A28" s="21" t="s">
        <v>29</v>
      </c>
      <c r="B28" s="21" t="s">
        <v>40</v>
      </c>
      <c r="C28" s="22" t="s">
        <v>20</v>
      </c>
      <c r="D28" s="21"/>
      <c r="E28" s="21"/>
      <c r="F28" s="21"/>
      <c r="G28" s="21"/>
      <c r="H28" s="21"/>
      <c r="I28" s="21"/>
      <c r="J28" s="21"/>
      <c r="K28" s="21"/>
      <c r="L28" s="21"/>
      <c r="M28" s="18"/>
      <c r="N28" s="1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ht="15" customHeight="1" x14ac:dyDescent="0.25">
      <c r="A29" s="18"/>
      <c r="B29" s="18"/>
      <c r="C29" s="18"/>
      <c r="D29" s="19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ht="1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ht="1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ht="21" customHeight="1" x14ac:dyDescent="0.25">
      <c r="A33" s="5"/>
      <c r="B33" s="5"/>
      <c r="C33" s="15"/>
      <c r="D33" s="15"/>
      <c r="E33" s="5"/>
      <c r="F33" s="51"/>
      <c r="G33" s="51"/>
      <c r="H33" s="27"/>
      <c r="I33" s="28"/>
      <c r="J33" s="28"/>
      <c r="K33" s="28"/>
      <c r="L33" s="27"/>
      <c r="M33" s="28"/>
      <c r="N33" s="28"/>
      <c r="O33" s="2"/>
      <c r="P33" s="3"/>
      <c r="Q33" s="3"/>
      <c r="R33" s="3"/>
      <c r="S33" s="2"/>
      <c r="T33" s="2"/>
      <c r="U33" s="3"/>
      <c r="V33" s="3"/>
      <c r="W33" s="3"/>
      <c r="X33" s="3"/>
      <c r="Y33" s="2"/>
      <c r="Z33" s="2"/>
      <c r="AA33" s="2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ht="17.25" customHeight="1" x14ac:dyDescent="0.25">
      <c r="A34" s="8"/>
      <c r="B34" s="8"/>
      <c r="C34" s="14"/>
      <c r="D34" s="14"/>
      <c r="E34" s="5"/>
      <c r="F34" s="52"/>
      <c r="G34" s="52"/>
      <c r="H34" s="5"/>
      <c r="I34" s="26"/>
      <c r="J34" s="5"/>
      <c r="K34" s="5"/>
      <c r="L34" s="5"/>
      <c r="M34" s="5"/>
      <c r="N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</row>
    <row r="35" spans="1:254" ht="31.5" customHeight="1" x14ac:dyDescent="0.25">
      <c r="A35" s="49"/>
      <c r="B35" s="49"/>
      <c r="C35" s="49"/>
      <c r="D35" s="49"/>
      <c r="E35" s="49"/>
      <c r="H35" s="1"/>
      <c r="I35" s="1"/>
      <c r="J35" s="1"/>
      <c r="K35" s="1"/>
      <c r="L35" s="1"/>
      <c r="M35" s="1"/>
      <c r="N35" s="1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</row>
    <row r="36" spans="1:254" ht="24" customHeight="1" x14ac:dyDescent="0.25">
      <c r="A36" s="50"/>
      <c r="B36" s="50"/>
      <c r="C36" s="50"/>
      <c r="D36" s="50"/>
      <c r="E36" s="50"/>
      <c r="H36" s="1"/>
      <c r="I36" s="1"/>
      <c r="J36" s="1"/>
      <c r="K36" s="1"/>
      <c r="L36" s="1"/>
      <c r="M36" s="1"/>
      <c r="N36" s="1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 ht="30.75" customHeight="1" x14ac:dyDescent="0.25">
      <c r="A37" s="46"/>
      <c r="B37" s="46"/>
      <c r="C37" s="46"/>
      <c r="D37" s="46"/>
      <c r="E37" s="46"/>
      <c r="H37" s="1"/>
      <c r="I37" s="1"/>
      <c r="J37" s="1"/>
      <c r="K37" s="1"/>
      <c r="L37" s="1"/>
      <c r="M37" s="1"/>
      <c r="N37" s="1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54" ht="21" customHeight="1" x14ac:dyDescent="0.25">
      <c r="A38" s="46"/>
      <c r="B38" s="46"/>
      <c r="C38" s="46"/>
      <c r="D38" s="46"/>
      <c r="E38" s="46"/>
      <c r="F38" s="10"/>
      <c r="G38" s="9"/>
      <c r="H38" s="1"/>
      <c r="I38" s="1"/>
      <c r="J38" s="9"/>
      <c r="K38" s="9"/>
      <c r="L38" s="1"/>
      <c r="M38" s="1"/>
      <c r="N38" s="1"/>
      <c r="S38" s="9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54" ht="14.45" customHeight="1" x14ac:dyDescent="0.25">
      <c r="A39" s="11"/>
      <c r="B39" s="11"/>
      <c r="C39" s="11"/>
      <c r="D39" s="11"/>
      <c r="E39" s="11"/>
      <c r="F39" s="9"/>
      <c r="G39" s="9"/>
      <c r="H39" s="9"/>
      <c r="I39" s="9"/>
      <c r="J39" s="9"/>
      <c r="K39" s="9"/>
      <c r="L39" s="9"/>
      <c r="M39" s="9"/>
      <c r="N39" s="9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</row>
    <row r="40" spans="1:254" ht="14.45" customHeight="1" x14ac:dyDescent="0.25">
      <c r="A40" s="12"/>
      <c r="B40" s="12"/>
      <c r="G40" s="2"/>
      <c r="I40" s="3"/>
      <c r="L40" s="2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</row>
    <row r="41" spans="1:254" ht="14.45" customHeight="1" x14ac:dyDescent="0.25">
      <c r="A41" s="12"/>
      <c r="B41" s="12"/>
      <c r="G41" s="2"/>
      <c r="I41" s="3"/>
      <c r="L41" s="2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</row>
    <row r="42" spans="1:254" ht="14.45" customHeight="1" x14ac:dyDescent="0.25">
      <c r="A42" s="12"/>
      <c r="B42" s="12"/>
      <c r="G42" s="2"/>
      <c r="I42" s="3"/>
      <c r="L42" s="2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</row>
    <row r="43" spans="1:254" ht="14.45" customHeight="1" x14ac:dyDescent="0.25">
      <c r="A43" s="12"/>
      <c r="B43" s="12"/>
      <c r="G43" s="2"/>
      <c r="I43" s="3"/>
      <c r="L43" s="2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</row>
    <row r="44" spans="1:254" ht="14.45" customHeight="1" x14ac:dyDescent="0.25">
      <c r="A44" s="12"/>
      <c r="B44" s="12"/>
      <c r="G44" s="2"/>
      <c r="I44" s="3"/>
      <c r="L44" s="2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</row>
    <row r="45" spans="1:254" ht="14.45" customHeight="1" x14ac:dyDescent="0.25">
      <c r="A45" s="12"/>
      <c r="B45" s="12"/>
      <c r="G45" s="2"/>
      <c r="I45" s="3"/>
      <c r="L45" s="2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</row>
    <row r="46" spans="1:254" ht="14.45" customHeight="1" x14ac:dyDescent="0.25">
      <c r="A46" s="12"/>
      <c r="B46" s="12"/>
      <c r="G46" s="2"/>
      <c r="I46" s="3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</row>
    <row r="47" spans="1:254" ht="14.45" customHeight="1" x14ac:dyDescent="0.25">
      <c r="A47" s="12"/>
      <c r="B47" s="12"/>
      <c r="G47" s="2"/>
      <c r="I47" s="3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</row>
    <row r="48" spans="1:254" ht="14.45" customHeight="1" x14ac:dyDescent="0.25">
      <c r="A48" s="12"/>
      <c r="B48" s="12"/>
      <c r="G48" s="2"/>
      <c r="I48" s="3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</row>
    <row r="49" spans="1:254" ht="14.45" customHeight="1" x14ac:dyDescent="0.25">
      <c r="A49" s="12"/>
      <c r="B49" s="12"/>
      <c r="G49" s="2"/>
      <c r="I49" s="3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</row>
    <row r="50" spans="1:254" ht="14.45" customHeight="1" x14ac:dyDescent="0.25">
      <c r="A50" s="5"/>
      <c r="B50" s="12"/>
      <c r="C50" s="12"/>
      <c r="D50" s="12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</row>
    <row r="51" spans="1:254" ht="14.45" customHeight="1" x14ac:dyDescent="0.25">
      <c r="A51" s="5"/>
      <c r="B51" s="12"/>
      <c r="C51" s="12"/>
      <c r="D51" s="12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</row>
  </sheetData>
  <mergeCells count="36">
    <mergeCell ref="A14:M14"/>
    <mergeCell ref="A15:N15"/>
    <mergeCell ref="B11:C11"/>
    <mergeCell ref="B13:C13"/>
    <mergeCell ref="B12:C12"/>
    <mergeCell ref="A1:N1"/>
    <mergeCell ref="B10:C10"/>
    <mergeCell ref="A2:B2"/>
    <mergeCell ref="A3:B3"/>
    <mergeCell ref="A5:A6"/>
    <mergeCell ref="B5:C6"/>
    <mergeCell ref="D5:D6"/>
    <mergeCell ref="C2:N2"/>
    <mergeCell ref="C3:N3"/>
    <mergeCell ref="A4:N4"/>
    <mergeCell ref="E5:E6"/>
    <mergeCell ref="F5:F6"/>
    <mergeCell ref="B8:C8"/>
    <mergeCell ref="B7:C7"/>
    <mergeCell ref="B9:C9"/>
    <mergeCell ref="M5:M6"/>
    <mergeCell ref="A38:E38"/>
    <mergeCell ref="A16:N16"/>
    <mergeCell ref="A35:E35"/>
    <mergeCell ref="A36:E36"/>
    <mergeCell ref="F33:G33"/>
    <mergeCell ref="F34:G34"/>
    <mergeCell ref="A37:E37"/>
    <mergeCell ref="A18:C19"/>
    <mergeCell ref="D18:H19"/>
    <mergeCell ref="A20:C20"/>
    <mergeCell ref="D20:H20"/>
    <mergeCell ref="A21:C21"/>
    <mergeCell ref="D21:H21"/>
    <mergeCell ref="A22:C22"/>
    <mergeCell ref="D22:H22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Наталья А. Попкова</cp:lastModifiedBy>
  <cp:lastPrinted>2026-09-18T08:36:49Z</cp:lastPrinted>
  <dcterms:created xsi:type="dcterms:W3CDTF">2020-11-24T08:13:39Z</dcterms:created>
  <dcterms:modified xsi:type="dcterms:W3CDTF">2026-09-18T08:37:03Z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