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OEM\Desktop\Договора\Договора 2026\Спецодежда\На сайт\"/>
    </mc:Choice>
  </mc:AlternateContent>
  <xr:revisionPtr revIDLastSave="0" documentId="13_ncr:1_{42C5FE1B-7619-4DD4-8148-BD0C38DBAB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НМЦД" sheetId="1" r:id="rId1"/>
  </sheets>
  <calcPr calcId="191029"/>
</workbook>
</file>

<file path=xl/calcChain.xml><?xml version="1.0" encoding="utf-8"?>
<calcChain xmlns="http://schemas.openxmlformats.org/spreadsheetml/2006/main">
  <c r="J19" i="1" l="1"/>
  <c r="M19" i="1" s="1"/>
  <c r="N19" i="1" s="1"/>
  <c r="J18" i="1"/>
  <c r="M18" i="1" s="1"/>
  <c r="N18" i="1" s="1"/>
  <c r="K18" i="1"/>
  <c r="L18" i="1" s="1"/>
  <c r="J17" i="1"/>
  <c r="K17" i="1" s="1"/>
  <c r="L17" i="1" s="1"/>
  <c r="J16" i="1"/>
  <c r="K16" i="1" s="1"/>
  <c r="L16" i="1" s="1"/>
  <c r="J15" i="1"/>
  <c r="K15" i="1" s="1"/>
  <c r="L15" i="1" s="1"/>
  <c r="J14" i="1"/>
  <c r="M14" i="1" s="1"/>
  <c r="N14" i="1" s="1"/>
  <c r="K14" i="1"/>
  <c r="L14" i="1" s="1"/>
  <c r="J21" i="1"/>
  <c r="M21" i="1" s="1"/>
  <c r="N21" i="1" s="1"/>
  <c r="J20" i="1"/>
  <c r="M20" i="1" s="1"/>
  <c r="N20" i="1" s="1"/>
  <c r="J13" i="1"/>
  <c r="K13" i="1" s="1"/>
  <c r="L13" i="1" s="1"/>
  <c r="J12" i="1"/>
  <c r="M12" i="1" s="1"/>
  <c r="N12" i="1" s="1"/>
  <c r="J11" i="1"/>
  <c r="M11" i="1" s="1"/>
  <c r="N11" i="1" s="1"/>
  <c r="J10" i="1"/>
  <c r="M10" i="1" s="1"/>
  <c r="N10" i="1" s="1"/>
  <c r="J9" i="1"/>
  <c r="M9" i="1" s="1"/>
  <c r="N9" i="1" s="1"/>
  <c r="J8" i="1"/>
  <c r="M8" i="1" s="1"/>
  <c r="N8" i="1" s="1"/>
  <c r="J7" i="1"/>
  <c r="M7" i="1" s="1"/>
  <c r="N7" i="1" s="1"/>
  <c r="J6" i="1"/>
  <c r="M6" i="1" s="1"/>
  <c r="N6" i="1" s="1"/>
  <c r="J5" i="1"/>
  <c r="M5" i="1" s="1"/>
  <c r="N5" i="1" s="1"/>
  <c r="K19" i="1" l="1"/>
  <c r="L19" i="1" s="1"/>
  <c r="M17" i="1"/>
  <c r="N17" i="1" s="1"/>
  <c r="M16" i="1"/>
  <c r="N16" i="1" s="1"/>
  <c r="M15" i="1"/>
  <c r="N15" i="1" s="1"/>
  <c r="K6" i="1"/>
  <c r="L6" i="1" s="1"/>
  <c r="K5" i="1"/>
  <c r="L5" i="1" s="1"/>
  <c r="M13" i="1"/>
  <c r="N13" i="1" s="1"/>
  <c r="K11" i="1"/>
  <c r="L11" i="1" s="1"/>
  <c r="K9" i="1"/>
  <c r="L9" i="1" s="1"/>
  <c r="K10" i="1"/>
  <c r="L10" i="1" s="1"/>
  <c r="K7" i="1"/>
  <c r="L7" i="1" s="1"/>
  <c r="K21" i="1"/>
  <c r="L21" i="1" s="1"/>
  <c r="K20" i="1"/>
  <c r="L20" i="1" s="1"/>
  <c r="K8" i="1"/>
  <c r="L8" i="1" s="1"/>
  <c r="K12" i="1"/>
  <c r="L12" i="1" s="1"/>
  <c r="N22" i="1" l="1"/>
  <c r="J24" i="1" s="1"/>
</calcChain>
</file>

<file path=xl/sharedStrings.xml><?xml version="1.0" encoding="utf-8"?>
<sst xmlns="http://schemas.openxmlformats.org/spreadsheetml/2006/main" count="73" uniqueCount="56">
  <si>
    <t>№</t>
  </si>
  <si>
    <t xml:space="preserve">Наименование товара (работ, услуг) 
</t>
  </si>
  <si>
    <t>Основыне характеристи объекта закупки</t>
  </si>
  <si>
    <t>Ед. изм</t>
  </si>
  <si>
    <t>Кол-во</t>
  </si>
  <si>
    <t>Коммерческие предложения (руб./ед.изм.)</t>
  </si>
  <si>
    <t>Оценка однородности совокупности значений выявленных цен, используемых в расчете Н(М)ЦД</t>
  </si>
  <si>
    <t>Н(М)ЦД, определяемая методом сопоставимых рыночных цен (анализа рынка)*</t>
  </si>
  <si>
    <t xml:space="preserve">Коммерческое предложение                       № 1 </t>
  </si>
  <si>
    <t xml:space="preserve">Коммерческое предложение                        № 2 </t>
  </si>
  <si>
    <t xml:space="preserve">Коммерческое предложение                 № 4 </t>
  </si>
  <si>
    <t xml:space="preserve">Коммерческое предложение                 № 5 </t>
  </si>
  <si>
    <t xml:space="preserve">Средняя арифметическая цена за единицу     &lt;ц&gt; </t>
  </si>
  <si>
    <t>Среднее квадратичное отклонение</t>
  </si>
  <si>
    <r>
      <t xml:space="preserve">коэффициент вариации цен V (%)           </t>
    </r>
    <r>
      <rPr>
        <i/>
        <sz val="11"/>
        <rFont val="Times New Roman"/>
      </rPr>
      <t xml:space="preserve">         (не должен превышать 33%)</t>
    </r>
  </si>
  <si>
    <t>Средняя арифметическая цена за единицу     руб.</t>
  </si>
  <si>
    <t>Расчет Н (МЦД) по формуле                             v - количество (объем) закупаемого товара (работы, услуги);
     ц - ср. цена за единицу    ЦКЕП = v*ц</t>
  </si>
  <si>
    <t>рублей</t>
  </si>
  <si>
    <t>В результате проведенного расчета Н(М)Ц договора составила:  Кузнецова О.В.</t>
  </si>
  <si>
    <t>ГОСТ 12.4.280-2014, ТР ТС 019/2011. Костюм летний состоит из куртки и полукомбинезона</t>
  </si>
  <si>
    <t xml:space="preserve">ГОСТ 12.4.280-2014, ТР ТС 019/2011 Костюм летний состоит из куртки и брюк. </t>
  </si>
  <si>
    <t>ГОСТ 12.4.236-2007. Куртка длинная, с центральной потайной застежкой на "молнию", вшивным ветрозащитным клапаном на "липучках" и малыми декоративными патами из отделочной ткани</t>
  </si>
  <si>
    <t>Костюм куртка, п/к</t>
  </si>
  <si>
    <t>ГОСТ 12.4.236-2007. Вид изделия: Костюм
Комплектность: Куртка, полукомбинезон
Пол: Мужской
Сезон: Зима</t>
  </si>
  <si>
    <t>ГОСТ 12.4.303-2016ГОСТ 12.4.281-2014
Вид изделия: Костюм
Комплектность: Куртка, полукомбинезон
Пол: Мужской
Сезон: Зима</t>
  </si>
  <si>
    <t>ГОСТ 12.4.280-2014 ТР ТС 019/2011
ГОСТ 12.4.281-2021
Костюм летний состоит из куртки и полукомбинезона.
На куртке и брюках лента светоотражающая шириной 50 мм, для обеспечения сигнальной видимости. Костюм 3 класса сигнальной защиты.</t>
  </si>
  <si>
    <t>Жилет сигнальный класс 2, 2 СОП (трик.120 гр/м2, карманы) оранжевый</t>
  </si>
  <si>
    <t>Жилет сигнальный SIRIUS повышенной видимости для безопасности сотрудников в дневное и темное время суток.2 класс защиты.</t>
  </si>
  <si>
    <t>Жилет сигнальный класс 2, 2 СОП (трик.120 гр/м2, карманы) лимонный</t>
  </si>
  <si>
    <t xml:space="preserve">Жилет сигнальный SIRIUS повышенной видимости для безопасности сотрудников в дневное и темное время суток.2 класс защиты. </t>
  </si>
  <si>
    <t>ГОСТ 25295-2003/ ГОСТ 12.4.280-2014ТР ТС 017/2011/ ТР ТС 019/2011Костюм "СИРИУС-СИБИРЯЧКА" женский комбинированный из ткани трёх цветов, состоит из куртки и полукомбинезона.</t>
  </si>
  <si>
    <t>Костюм состоит из куртки и брюк. Куртка удлиненная, прямого силуэта, с центральной застежкой на молнию, ветрозащитной планкой, застегивающуюся на кнопки, с кулисой по спинке</t>
  </si>
  <si>
    <t xml:space="preserve">Халат </t>
  </si>
  <si>
    <t>Вид изделия: Халат
Пол: Женский
Сезон: Лето
Плотность/Толщина материала: 215 г/кв.м
Ткань/Материал верха: Смесовая с ВО пропиткой
Состав: 80% ПЭ, 20% ХБ
Световозвращающий материал: СВ кант</t>
  </si>
  <si>
    <t>ГОСТ 12.4.032-95 «Обувь специальная с кожаным верхом для защиты от действия повышенных температур», стойкостью к маслам, нефти и нефтепродуктам, кислотам и щелочам слабой концентрации, обладает высокой устойчивостью к скольжению на обледенелых поверхностях.</t>
  </si>
  <si>
    <t>Полуботинки ТИТАН, кожа, МП, Нитрил</t>
  </si>
  <si>
    <t>Ботинки ЗИМА/Ю, кожа, ПКП МС, иск. мех, ПУ-ТПУ</t>
  </si>
  <si>
    <t>Вид изделия: Ботинки
Подошва: ПУ-ТПУ
Защитная стелька: Металлическая
Защитный подносок: Поликарбонатный</t>
  </si>
  <si>
    <t>по ГОСТ 22900-78: 3,21 мг/кв.см./час. Легкий и прочный костюм из мембранной ткани с водостойкой застежкой.
Комплектация: куртка с капюшоном, брюки.</t>
  </si>
  <si>
    <t xml:space="preserve">Нарукавники полиуретановые </t>
  </si>
  <si>
    <t>Прочные, износоустойчивые и комфортные водонепроницаемые нарукавники. Предназначены для защиты от воды, общих производственных загрязнений. Устойчивы к пониженным до -60 гр. С и повышенным температурам до +80 гр.</t>
  </si>
  <si>
    <t>Сапоги ЭВА мужские (С-031) морозостойкие (-50С), МБС КЩС, с манжетой</t>
  </si>
  <si>
    <t>Вид изделия: Сапоги
Подошва: ЭВА
Защитная стелька: Отсутствует
Защитный подносок: Отсутствует
Заключение Минпромторга: Да</t>
  </si>
  <si>
    <t>Сапоги ПВХ НМС КЩС с поликарбонатным подноском, высота 40 см</t>
  </si>
  <si>
    <t>Вид изделия: Сапоги
Подошва: ПВХ
Защитная стелька: Отсутствует
Защитный подносок: Поликарбонатный
Заключение Минпромторга: Да</t>
  </si>
  <si>
    <t>шт</t>
  </si>
  <si>
    <t xml:space="preserve">При определениеии начальной (максимальной) цены Договора на поставку Спецодежды для работников МУП ГПТ применен метод сопоставимых рыночных цен (анализ рынка). </t>
  </si>
  <si>
    <t>Обоснование начальной (максимальной) цены Договора на поставку Спецодежды для работников МУП ГПТ</t>
  </si>
  <si>
    <t xml:space="preserve">Приложение № 1
к запросу предложений в электронной форме 
от «22» сентября 2026 г. </t>
  </si>
  <si>
    <t xml:space="preserve">Костюм куртка, п/к </t>
  </si>
  <si>
    <t xml:space="preserve">Костюм куртка, брюки </t>
  </si>
  <si>
    <t xml:space="preserve">Костюм куртка дл., брюки </t>
  </si>
  <si>
    <t>Костюм куртка, п/к  СОП</t>
  </si>
  <si>
    <t xml:space="preserve">Костюм СИБИРЯЧКА </t>
  </si>
  <si>
    <t>Костюм влагозащитный Membrane WPL (180 гр/м2, мембрана) (ЧЗ)</t>
  </si>
  <si>
    <t>Костюм куртка, брюки (жен.)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</si>
</sst>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0.0000"/>
  </numFmts>
  <fonts count="14" x14ac:knownFonts="1">
    <font>
      <sz val="11"/>
      <color theme="1"/>
      <name val="Calibri"/>
      <scheme val="minor"/>
    </font>
    <font>
      <sz val="10"/>
      <name val="Times New Roman"/>
    </font>
    <font>
      <sz val="12"/>
      <name val="Times New Roman"/>
    </font>
    <font>
      <b/>
      <sz val="12"/>
      <name val="Times New Roman"/>
    </font>
    <font>
      <b/>
      <sz val="11"/>
      <name val="Times New Roman"/>
    </font>
    <font>
      <sz val="11"/>
      <color theme="1"/>
      <name val="Times New Roman"/>
    </font>
    <font>
      <sz val="12"/>
      <color theme="1"/>
      <name val="Times New Roman"/>
    </font>
    <font>
      <sz val="11"/>
      <name val="Times New Roman"/>
    </font>
    <font>
      <i/>
      <sz val="11"/>
      <name val="Times New Roman"/>
    </font>
    <font>
      <b/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wrapText="1"/>
    </xf>
    <xf numFmtId="165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7" fillId="0" borderId="0" xfId="0" applyFont="1" applyAlignment="1">
      <alignment vertical="center"/>
    </xf>
    <xf numFmtId="164" fontId="1" fillId="0" borderId="0" xfId="0" applyNumberFormat="1" applyFont="1"/>
    <xf numFmtId="0" fontId="9" fillId="0" borderId="1" xfId="0" applyFont="1" applyBorder="1" applyAlignment="1">
      <alignment horizontal="center" vertical="center" wrapText="1"/>
    </xf>
    <xf numFmtId="0" fontId="10" fillId="0" borderId="0" xfId="0" applyFont="1"/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top"/>
    </xf>
    <xf numFmtId="0" fontId="3" fillId="0" borderId="2" xfId="0" applyFont="1" applyBorder="1" applyAlignment="1">
      <alignment horizontal="left" vertical="center"/>
    </xf>
    <xf numFmtId="0" fontId="13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left" vertical="top" wrapText="1"/>
    </xf>
    <xf numFmtId="0" fontId="1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</xdr:colOff>
      <xdr:row>3</xdr:row>
      <xdr:rowOff>1476374</xdr:rowOff>
    </xdr:from>
    <xdr:to>
      <xdr:col>11</xdr:col>
      <xdr:colOff>600075</xdr:colOff>
      <xdr:row>3</xdr:row>
      <xdr:rowOff>1819275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12049125" y="3324223"/>
          <a:ext cx="590549" cy="3429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169208</xdr:colOff>
      <xdr:row>3</xdr:row>
      <xdr:rowOff>1266265</xdr:rowOff>
    </xdr:from>
    <xdr:to>
      <xdr:col>10</xdr:col>
      <xdr:colOff>674033</xdr:colOff>
      <xdr:row>3</xdr:row>
      <xdr:rowOff>1523439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1303933" y="3114115"/>
          <a:ext cx="504825" cy="257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0"/>
  <sheetViews>
    <sheetView tabSelected="1" zoomScaleNormal="100" workbookViewId="0">
      <selection activeCell="B15" sqref="B15"/>
    </sheetView>
  </sheetViews>
  <sheetFormatPr defaultColWidth="9.140625" defaultRowHeight="12.75" x14ac:dyDescent="0.2"/>
  <cols>
    <col min="1" max="1" width="3.140625" style="1" bestFit="1" customWidth="1"/>
    <col min="2" max="2" width="31" style="1" bestFit="1" customWidth="1"/>
    <col min="3" max="3" width="20.5703125" style="22" bestFit="1" customWidth="1"/>
    <col min="4" max="4" width="5.85546875" style="1" bestFit="1" customWidth="1"/>
    <col min="5" max="5" width="8.85546875" style="1" bestFit="1" customWidth="1"/>
    <col min="6" max="6" width="15.5703125" style="1" bestFit="1" customWidth="1"/>
    <col min="7" max="7" width="16.28515625" style="1" bestFit="1" customWidth="1"/>
    <col min="8" max="9" width="15.85546875" style="1" hidden="1" customWidth="1"/>
    <col min="10" max="10" width="18.140625" style="1" bestFit="1" customWidth="1"/>
    <col min="11" max="11" width="13.5703125" style="1" bestFit="1" customWidth="1"/>
    <col min="12" max="12" width="12.28515625" style="1" customWidth="1"/>
    <col min="13" max="13" width="14.5703125" style="1" customWidth="1"/>
    <col min="14" max="14" width="16.28515625" style="1" bestFit="1" customWidth="1"/>
    <col min="15" max="16384" width="9.140625" style="1"/>
  </cols>
  <sheetData>
    <row r="1" spans="1:14" ht="67.5" customHeight="1" x14ac:dyDescent="0.2">
      <c r="J1" s="29" t="s">
        <v>48</v>
      </c>
      <c r="K1" s="29"/>
      <c r="L1" s="29"/>
      <c r="M1" s="29"/>
      <c r="N1" s="29"/>
    </row>
    <row r="2" spans="1:14" ht="39" customHeight="1" x14ac:dyDescent="0.2">
      <c r="A2" s="30" t="s">
        <v>47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55.5" customHeight="1" x14ac:dyDescent="0.2">
      <c r="A3" s="32" t="s">
        <v>0</v>
      </c>
      <c r="B3" s="32" t="s">
        <v>1</v>
      </c>
      <c r="C3" s="33" t="s">
        <v>2</v>
      </c>
      <c r="D3" s="32" t="s">
        <v>3</v>
      </c>
      <c r="E3" s="32" t="s">
        <v>4</v>
      </c>
      <c r="F3" s="32" t="s">
        <v>5</v>
      </c>
      <c r="G3" s="32"/>
      <c r="H3" s="2"/>
      <c r="I3" s="2"/>
      <c r="J3" s="34" t="s">
        <v>6</v>
      </c>
      <c r="K3" s="34"/>
      <c r="L3" s="34"/>
      <c r="M3" s="35" t="s">
        <v>7</v>
      </c>
      <c r="N3" s="35"/>
    </row>
    <row r="4" spans="1:14" ht="132" customHeight="1" x14ac:dyDescent="0.2">
      <c r="A4" s="32"/>
      <c r="B4" s="32"/>
      <c r="C4" s="33"/>
      <c r="D4" s="32"/>
      <c r="E4" s="32"/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1" t="s">
        <v>14</v>
      </c>
      <c r="M4" s="3" t="s">
        <v>15</v>
      </c>
      <c r="N4" s="3" t="s">
        <v>16</v>
      </c>
    </row>
    <row r="5" spans="1:14" ht="132" customHeight="1" x14ac:dyDescent="0.2">
      <c r="A5" s="2">
        <v>1</v>
      </c>
      <c r="B5" s="2" t="s">
        <v>49</v>
      </c>
      <c r="C5" s="23" t="s">
        <v>19</v>
      </c>
      <c r="D5" s="21" t="s">
        <v>45</v>
      </c>
      <c r="E5" s="2">
        <v>1</v>
      </c>
      <c r="F5" s="2">
        <v>2282</v>
      </c>
      <c r="G5" s="2">
        <v>4727.5</v>
      </c>
      <c r="H5" s="2"/>
      <c r="I5" s="2"/>
      <c r="J5" s="8">
        <f t="shared" ref="J5:J21" si="0">AVERAGE(F5:G5)</f>
        <v>3504.75</v>
      </c>
      <c r="K5" s="10">
        <f t="shared" ref="K5:K21" si="1">SQRT(((SUM((POWER(G5-J5,2)),(POWER(F5-J5,2)))/(COLUMNS(F5:G5)-1))))</f>
        <v>1729.229633391702</v>
      </c>
      <c r="L5" s="10">
        <f t="shared" ref="L5:L21" si="2">K5/J5*100</f>
        <v>49.33960006824173</v>
      </c>
      <c r="M5" s="11">
        <f t="shared" ref="M5:M21" si="3">ROUND(J5,2)</f>
        <v>3504.75</v>
      </c>
      <c r="N5" s="11">
        <f t="shared" ref="N5:N21" si="4">M5*E5</f>
        <v>3504.75</v>
      </c>
    </row>
    <row r="6" spans="1:14" ht="132" customHeight="1" x14ac:dyDescent="0.2">
      <c r="A6" s="2">
        <v>2</v>
      </c>
      <c r="B6" s="2" t="s">
        <v>50</v>
      </c>
      <c r="C6" s="23" t="s">
        <v>20</v>
      </c>
      <c r="D6" s="21" t="s">
        <v>45</v>
      </c>
      <c r="E6" s="2">
        <v>1</v>
      </c>
      <c r="F6" s="2">
        <v>2415</v>
      </c>
      <c r="G6" s="2">
        <v>4422.5</v>
      </c>
      <c r="H6" s="2"/>
      <c r="I6" s="2"/>
      <c r="J6" s="8">
        <f t="shared" si="0"/>
        <v>3418.75</v>
      </c>
      <c r="K6" s="10">
        <f t="shared" si="1"/>
        <v>1419.5168632319942</v>
      </c>
      <c r="L6" s="10">
        <f t="shared" si="2"/>
        <v>41.521517023239319</v>
      </c>
      <c r="M6" s="11">
        <f t="shared" si="3"/>
        <v>3418.75</v>
      </c>
      <c r="N6" s="11">
        <f t="shared" si="4"/>
        <v>3418.75</v>
      </c>
    </row>
    <row r="7" spans="1:14" ht="184.5" customHeight="1" x14ac:dyDescent="0.2">
      <c r="A7" s="2">
        <v>3</v>
      </c>
      <c r="B7" s="2" t="s">
        <v>51</v>
      </c>
      <c r="C7" s="23" t="s">
        <v>21</v>
      </c>
      <c r="D7" s="21" t="s">
        <v>45</v>
      </c>
      <c r="E7" s="2">
        <v>1</v>
      </c>
      <c r="F7" s="2">
        <v>5195</v>
      </c>
      <c r="G7" s="2">
        <v>8906</v>
      </c>
      <c r="H7" s="2"/>
      <c r="I7" s="2"/>
      <c r="J7" s="8">
        <f t="shared" si="0"/>
        <v>7050.5</v>
      </c>
      <c r="K7" s="10">
        <f t="shared" si="1"/>
        <v>2624.073264983278</v>
      </c>
      <c r="L7" s="10">
        <f t="shared" si="2"/>
        <v>37.218257782898775</v>
      </c>
      <c r="M7" s="11">
        <f t="shared" si="3"/>
        <v>7050.5</v>
      </c>
      <c r="N7" s="11">
        <f t="shared" si="4"/>
        <v>7050.5</v>
      </c>
    </row>
    <row r="8" spans="1:14" ht="132" customHeight="1" x14ac:dyDescent="0.2">
      <c r="A8" s="2">
        <v>4</v>
      </c>
      <c r="B8" s="2" t="s">
        <v>22</v>
      </c>
      <c r="C8" s="23" t="s">
        <v>23</v>
      </c>
      <c r="D8" s="21" t="s">
        <v>45</v>
      </c>
      <c r="E8" s="2">
        <v>1</v>
      </c>
      <c r="F8" s="2">
        <v>5345</v>
      </c>
      <c r="G8" s="2">
        <v>9073.75</v>
      </c>
      <c r="H8" s="2"/>
      <c r="I8" s="2"/>
      <c r="J8" s="8">
        <f t="shared" si="0"/>
        <v>7209.375</v>
      </c>
      <c r="K8" s="10">
        <f t="shared" si="1"/>
        <v>2636.6244103493391</v>
      </c>
      <c r="L8" s="10">
        <f t="shared" si="2"/>
        <v>36.572163472552596</v>
      </c>
      <c r="M8" s="11">
        <f t="shared" si="3"/>
        <v>7209.38</v>
      </c>
      <c r="N8" s="11">
        <f t="shared" si="4"/>
        <v>7209.38</v>
      </c>
    </row>
    <row r="9" spans="1:14" ht="132" customHeight="1" x14ac:dyDescent="0.2">
      <c r="A9" s="2">
        <v>5</v>
      </c>
      <c r="B9" s="2" t="s">
        <v>22</v>
      </c>
      <c r="C9" s="23" t="s">
        <v>24</v>
      </c>
      <c r="D9" s="21" t="s">
        <v>45</v>
      </c>
      <c r="E9" s="2">
        <v>1</v>
      </c>
      <c r="F9" s="2">
        <v>4440</v>
      </c>
      <c r="G9" s="2">
        <v>9821</v>
      </c>
      <c r="H9" s="2"/>
      <c r="I9" s="2"/>
      <c r="J9" s="8">
        <f t="shared" si="0"/>
        <v>7130.5</v>
      </c>
      <c r="K9" s="10">
        <f t="shared" si="1"/>
        <v>3804.9415895648121</v>
      </c>
      <c r="L9" s="10">
        <f t="shared" si="2"/>
        <v>53.361497644832937</v>
      </c>
      <c r="M9" s="11">
        <f t="shared" si="3"/>
        <v>7130.5</v>
      </c>
      <c r="N9" s="11">
        <f t="shared" si="4"/>
        <v>7130.5</v>
      </c>
    </row>
    <row r="10" spans="1:14" ht="132" customHeight="1" x14ac:dyDescent="0.2">
      <c r="A10" s="2">
        <v>6</v>
      </c>
      <c r="B10" s="2" t="s">
        <v>52</v>
      </c>
      <c r="C10" s="23" t="s">
        <v>25</v>
      </c>
      <c r="D10" s="21" t="s">
        <v>45</v>
      </c>
      <c r="E10" s="2">
        <v>1</v>
      </c>
      <c r="F10" s="2">
        <v>2510</v>
      </c>
      <c r="G10" s="2">
        <v>5490</v>
      </c>
      <c r="H10" s="2"/>
      <c r="I10" s="2"/>
      <c r="J10" s="8">
        <f t="shared" si="0"/>
        <v>4000</v>
      </c>
      <c r="K10" s="10">
        <f t="shared" si="1"/>
        <v>2107.1782079359118</v>
      </c>
      <c r="L10" s="10">
        <f t="shared" si="2"/>
        <v>52.679455198397797</v>
      </c>
      <c r="M10" s="11">
        <f t="shared" si="3"/>
        <v>4000</v>
      </c>
      <c r="N10" s="11">
        <f t="shared" si="4"/>
        <v>4000</v>
      </c>
    </row>
    <row r="11" spans="1:14" ht="132" customHeight="1" x14ac:dyDescent="0.2">
      <c r="A11" s="2">
        <v>7</v>
      </c>
      <c r="B11" s="2" t="s">
        <v>26</v>
      </c>
      <c r="C11" s="23" t="s">
        <v>27</v>
      </c>
      <c r="D11" s="21" t="s">
        <v>45</v>
      </c>
      <c r="E11" s="2">
        <v>1</v>
      </c>
      <c r="F11" s="2">
        <v>350</v>
      </c>
      <c r="G11" s="2">
        <v>419.68</v>
      </c>
      <c r="H11" s="2"/>
      <c r="I11" s="2"/>
      <c r="J11" s="8">
        <f t="shared" si="0"/>
        <v>384.84000000000003</v>
      </c>
      <c r="K11" s="10">
        <f t="shared" si="1"/>
        <v>49.271200513078632</v>
      </c>
      <c r="L11" s="10">
        <f t="shared" si="2"/>
        <v>12.803035160866497</v>
      </c>
      <c r="M11" s="11">
        <f t="shared" si="3"/>
        <v>384.84</v>
      </c>
      <c r="N11" s="11">
        <f t="shared" si="4"/>
        <v>384.84</v>
      </c>
    </row>
    <row r="12" spans="1:14" ht="132" customHeight="1" x14ac:dyDescent="0.2">
      <c r="A12" s="2">
        <v>8</v>
      </c>
      <c r="B12" s="2" t="s">
        <v>28</v>
      </c>
      <c r="C12" s="23" t="s">
        <v>29</v>
      </c>
      <c r="D12" s="21" t="s">
        <v>45</v>
      </c>
      <c r="E12" s="2">
        <v>1</v>
      </c>
      <c r="F12" s="2">
        <v>350</v>
      </c>
      <c r="G12" s="2">
        <v>419.68</v>
      </c>
      <c r="H12" s="2"/>
      <c r="I12" s="2"/>
      <c r="J12" s="8">
        <f t="shared" si="0"/>
        <v>384.84000000000003</v>
      </c>
      <c r="K12" s="10">
        <f t="shared" si="1"/>
        <v>49.271200513078632</v>
      </c>
      <c r="L12" s="10">
        <f t="shared" si="2"/>
        <v>12.803035160866497</v>
      </c>
      <c r="M12" s="11">
        <f t="shared" si="3"/>
        <v>384.84</v>
      </c>
      <c r="N12" s="11">
        <f t="shared" si="4"/>
        <v>384.84</v>
      </c>
    </row>
    <row r="13" spans="1:14" ht="132" customHeight="1" x14ac:dyDescent="0.2">
      <c r="A13" s="2">
        <v>9</v>
      </c>
      <c r="B13" s="2" t="s">
        <v>53</v>
      </c>
      <c r="C13" s="23" t="s">
        <v>30</v>
      </c>
      <c r="D13" s="21" t="s">
        <v>45</v>
      </c>
      <c r="E13" s="2">
        <v>1</v>
      </c>
      <c r="F13" s="2">
        <v>5500</v>
      </c>
      <c r="G13" s="2">
        <v>8906</v>
      </c>
      <c r="H13" s="2"/>
      <c r="I13" s="2"/>
      <c r="J13" s="8">
        <f t="shared" si="0"/>
        <v>7203</v>
      </c>
      <c r="K13" s="10">
        <f t="shared" si="1"/>
        <v>2408.405696721381</v>
      </c>
      <c r="L13" s="10">
        <f t="shared" si="2"/>
        <v>33.436147393049851</v>
      </c>
      <c r="M13" s="11">
        <f t="shared" si="3"/>
        <v>7203</v>
      </c>
      <c r="N13" s="11">
        <f t="shared" si="4"/>
        <v>7203</v>
      </c>
    </row>
    <row r="14" spans="1:14" ht="132" customHeight="1" x14ac:dyDescent="0.2">
      <c r="A14" s="2">
        <v>10</v>
      </c>
      <c r="B14" s="2" t="s">
        <v>55</v>
      </c>
      <c r="C14" s="23" t="s">
        <v>31</v>
      </c>
      <c r="D14" s="21" t="s">
        <v>45</v>
      </c>
      <c r="E14" s="2">
        <v>1</v>
      </c>
      <c r="F14" s="2">
        <v>2323</v>
      </c>
      <c r="G14" s="2">
        <v>5535.75</v>
      </c>
      <c r="H14" s="2"/>
      <c r="I14" s="2"/>
      <c r="J14" s="8">
        <f t="shared" si="0"/>
        <v>3929.375</v>
      </c>
      <c r="K14" s="10">
        <f t="shared" si="1"/>
        <v>2271.7573112570803</v>
      </c>
      <c r="L14" s="10">
        <f t="shared" si="2"/>
        <v>57.814724002088894</v>
      </c>
      <c r="M14" s="11">
        <f t="shared" si="3"/>
        <v>3929.38</v>
      </c>
      <c r="N14" s="11">
        <f t="shared" si="4"/>
        <v>3929.38</v>
      </c>
    </row>
    <row r="15" spans="1:14" ht="132" customHeight="1" x14ac:dyDescent="0.2">
      <c r="A15" s="2">
        <v>11</v>
      </c>
      <c r="B15" s="2" t="s">
        <v>32</v>
      </c>
      <c r="C15" s="23" t="s">
        <v>33</v>
      </c>
      <c r="D15" s="21" t="s">
        <v>45</v>
      </c>
      <c r="E15" s="2">
        <v>1</v>
      </c>
      <c r="F15" s="2">
        <v>1150</v>
      </c>
      <c r="G15" s="2">
        <v>2135</v>
      </c>
      <c r="H15" s="2"/>
      <c r="I15" s="2"/>
      <c r="J15" s="8">
        <f t="shared" si="0"/>
        <v>1642.5</v>
      </c>
      <c r="K15" s="10">
        <f t="shared" si="1"/>
        <v>696.50017946874937</v>
      </c>
      <c r="L15" s="10">
        <f t="shared" si="2"/>
        <v>42.404881550608792</v>
      </c>
      <c r="M15" s="11">
        <f t="shared" si="3"/>
        <v>1642.5</v>
      </c>
      <c r="N15" s="11">
        <f t="shared" si="4"/>
        <v>1642.5</v>
      </c>
    </row>
    <row r="16" spans="1:14" ht="132" customHeight="1" x14ac:dyDescent="0.2">
      <c r="A16" s="2">
        <v>12</v>
      </c>
      <c r="B16" s="2" t="s">
        <v>35</v>
      </c>
      <c r="C16" s="23" t="s">
        <v>34</v>
      </c>
      <c r="D16" s="21" t="s">
        <v>45</v>
      </c>
      <c r="E16" s="2">
        <v>1</v>
      </c>
      <c r="F16" s="2">
        <v>1734</v>
      </c>
      <c r="G16" s="2">
        <v>4239.5</v>
      </c>
      <c r="H16" s="2"/>
      <c r="I16" s="2"/>
      <c r="J16" s="8">
        <f t="shared" si="0"/>
        <v>2986.75</v>
      </c>
      <c r="K16" s="10">
        <f t="shared" si="1"/>
        <v>1771.6560402628947</v>
      </c>
      <c r="L16" s="10">
        <f t="shared" si="2"/>
        <v>59.317185578401102</v>
      </c>
      <c r="M16" s="11">
        <f t="shared" si="3"/>
        <v>2986.75</v>
      </c>
      <c r="N16" s="11">
        <f t="shared" si="4"/>
        <v>2986.75</v>
      </c>
    </row>
    <row r="17" spans="1:14" ht="132" customHeight="1" x14ac:dyDescent="0.2">
      <c r="A17" s="2">
        <v>13</v>
      </c>
      <c r="B17" s="2" t="s">
        <v>36</v>
      </c>
      <c r="C17" s="23" t="s">
        <v>37</v>
      </c>
      <c r="D17" s="21" t="s">
        <v>45</v>
      </c>
      <c r="E17" s="2">
        <v>1</v>
      </c>
      <c r="F17" s="2">
        <v>2501</v>
      </c>
      <c r="G17" s="2">
        <v>3975.33</v>
      </c>
      <c r="H17" s="2"/>
      <c r="I17" s="2"/>
      <c r="J17" s="8">
        <f t="shared" si="0"/>
        <v>3238.165</v>
      </c>
      <c r="K17" s="10">
        <f t="shared" si="1"/>
        <v>1042.5087407067626</v>
      </c>
      <c r="L17" s="10">
        <f t="shared" si="2"/>
        <v>32.194429274195805</v>
      </c>
      <c r="M17" s="11">
        <f t="shared" si="3"/>
        <v>3238.17</v>
      </c>
      <c r="N17" s="11">
        <f t="shared" si="4"/>
        <v>3238.17</v>
      </c>
    </row>
    <row r="18" spans="1:14" ht="132" customHeight="1" x14ac:dyDescent="0.2">
      <c r="A18" s="2">
        <v>14</v>
      </c>
      <c r="B18" s="2" t="s">
        <v>54</v>
      </c>
      <c r="C18" s="23" t="s">
        <v>38</v>
      </c>
      <c r="D18" s="21" t="s">
        <v>45</v>
      </c>
      <c r="E18" s="2">
        <v>1</v>
      </c>
      <c r="F18" s="2">
        <v>3583</v>
      </c>
      <c r="G18" s="2">
        <v>3458.7</v>
      </c>
      <c r="H18" s="2"/>
      <c r="I18" s="2"/>
      <c r="J18" s="8">
        <f t="shared" si="0"/>
        <v>3520.85</v>
      </c>
      <c r="K18" s="10">
        <f t="shared" si="1"/>
        <v>87.893372901487993</v>
      </c>
      <c r="L18" s="10">
        <f t="shared" si="2"/>
        <v>2.4963680049274464</v>
      </c>
      <c r="M18" s="11">
        <f t="shared" si="3"/>
        <v>3520.85</v>
      </c>
      <c r="N18" s="11">
        <f t="shared" si="4"/>
        <v>3520.85</v>
      </c>
    </row>
    <row r="19" spans="1:14" ht="132" customHeight="1" x14ac:dyDescent="0.2">
      <c r="A19" s="2">
        <v>15</v>
      </c>
      <c r="B19" s="2" t="s">
        <v>39</v>
      </c>
      <c r="C19" s="23" t="s">
        <v>40</v>
      </c>
      <c r="D19" s="21" t="s">
        <v>45</v>
      </c>
      <c r="E19" s="2">
        <v>1</v>
      </c>
      <c r="F19" s="2">
        <v>691</v>
      </c>
      <c r="G19" s="2">
        <v>671</v>
      </c>
      <c r="H19" s="2"/>
      <c r="I19" s="2"/>
      <c r="J19" s="8">
        <f t="shared" si="0"/>
        <v>681</v>
      </c>
      <c r="K19" s="10">
        <f t="shared" si="1"/>
        <v>14.142135623730951</v>
      </c>
      <c r="L19" s="10">
        <f t="shared" si="2"/>
        <v>2.0766718977578491</v>
      </c>
      <c r="M19" s="11">
        <f t="shared" si="3"/>
        <v>681</v>
      </c>
      <c r="N19" s="11">
        <f t="shared" si="4"/>
        <v>681</v>
      </c>
    </row>
    <row r="20" spans="1:14" ht="132" customHeight="1" x14ac:dyDescent="0.2">
      <c r="A20" s="2">
        <v>16</v>
      </c>
      <c r="B20" s="2" t="s">
        <v>41</v>
      </c>
      <c r="C20" s="23" t="s">
        <v>42</v>
      </c>
      <c r="D20" s="21" t="s">
        <v>45</v>
      </c>
      <c r="E20" s="2">
        <v>1</v>
      </c>
      <c r="F20" s="2">
        <v>2963</v>
      </c>
      <c r="G20" s="2">
        <v>4880</v>
      </c>
      <c r="H20" s="2"/>
      <c r="I20" s="2"/>
      <c r="J20" s="8">
        <f t="shared" si="0"/>
        <v>3921.5</v>
      </c>
      <c r="K20" s="10">
        <f t="shared" si="1"/>
        <v>1355.5236995346115</v>
      </c>
      <c r="L20" s="10">
        <f t="shared" si="2"/>
        <v>34.566459251169491</v>
      </c>
      <c r="M20" s="11">
        <f t="shared" si="3"/>
        <v>3921.5</v>
      </c>
      <c r="N20" s="11">
        <f t="shared" si="4"/>
        <v>3921.5</v>
      </c>
    </row>
    <row r="21" spans="1:14" ht="132" customHeight="1" x14ac:dyDescent="0.2">
      <c r="A21" s="2">
        <v>17</v>
      </c>
      <c r="B21" s="2" t="s">
        <v>43</v>
      </c>
      <c r="C21" s="23" t="s">
        <v>44</v>
      </c>
      <c r="D21" s="21" t="s">
        <v>45</v>
      </c>
      <c r="E21" s="2">
        <v>1</v>
      </c>
      <c r="F21" s="2">
        <v>1812</v>
      </c>
      <c r="G21" s="2">
        <v>1342</v>
      </c>
      <c r="H21" s="2"/>
      <c r="I21" s="2"/>
      <c r="J21" s="8">
        <f t="shared" si="0"/>
        <v>1577</v>
      </c>
      <c r="K21" s="10">
        <f t="shared" si="1"/>
        <v>332.34018715767735</v>
      </c>
      <c r="L21" s="10">
        <f t="shared" si="2"/>
        <v>21.074203370810231</v>
      </c>
      <c r="M21" s="11">
        <f t="shared" si="3"/>
        <v>1577</v>
      </c>
      <c r="N21" s="11">
        <f t="shared" si="4"/>
        <v>1577</v>
      </c>
    </row>
    <row r="22" spans="1:14" s="4" customFormat="1" ht="21" customHeight="1" x14ac:dyDescent="0.25">
      <c r="A22" s="5"/>
      <c r="B22" s="7"/>
      <c r="C22" s="24"/>
      <c r="D22" s="6"/>
      <c r="E22" s="7"/>
      <c r="F22" s="8"/>
      <c r="G22" s="9"/>
      <c r="H22" s="8"/>
      <c r="I22" s="8"/>
      <c r="J22" s="8"/>
      <c r="K22" s="10"/>
      <c r="L22" s="10"/>
      <c r="M22" s="11"/>
      <c r="N22" s="11">
        <f>SUM(N5:N21)</f>
        <v>61783.709999999992</v>
      </c>
    </row>
    <row r="23" spans="1:14" s="4" customFormat="1" ht="21" customHeight="1" x14ac:dyDescent="0.25">
      <c r="A23" s="5"/>
      <c r="C23" s="25"/>
    </row>
    <row r="24" spans="1:14" ht="15.75" customHeight="1" x14ac:dyDescent="0.2">
      <c r="A24" s="26" t="s">
        <v>18</v>
      </c>
      <c r="B24" s="26"/>
      <c r="C24" s="26"/>
      <c r="D24" s="26"/>
      <c r="E24" s="26"/>
      <c r="F24" s="26"/>
      <c r="G24" s="26"/>
      <c r="H24" s="12"/>
      <c r="I24" s="12"/>
      <c r="J24" s="11">
        <f>N22</f>
        <v>61783.709999999992</v>
      </c>
      <c r="K24" s="13" t="s">
        <v>17</v>
      </c>
      <c r="L24" s="13"/>
      <c r="M24" s="13"/>
      <c r="N24" s="14"/>
    </row>
    <row r="25" spans="1:14" ht="48.75" customHeight="1" x14ac:dyDescent="0.25">
      <c r="A25" s="27" t="s">
        <v>46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</row>
    <row r="26" spans="1:14" ht="15.75" x14ac:dyDescent="0.25">
      <c r="A26" s="29"/>
      <c r="B26" s="29"/>
      <c r="C26" s="29"/>
      <c r="D26" s="29"/>
      <c r="E26" s="15"/>
      <c r="F26" s="16"/>
      <c r="G26" s="17"/>
      <c r="H26" s="18"/>
      <c r="I26" s="18"/>
      <c r="J26" s="19"/>
      <c r="K26" s="19"/>
      <c r="L26" s="19"/>
      <c r="M26" s="19"/>
      <c r="N26" s="19"/>
    </row>
    <row r="27" spans="1:14" ht="15.75" x14ac:dyDescent="0.25">
      <c r="A27" s="15"/>
      <c r="B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</row>
    <row r="28" spans="1:14" ht="15.75" x14ac:dyDescent="0.25">
      <c r="A28" s="15"/>
      <c r="B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</row>
    <row r="30" spans="1:14" x14ac:dyDescent="0.2">
      <c r="J30" s="20"/>
    </row>
  </sheetData>
  <mergeCells count="13">
    <mergeCell ref="A24:G24"/>
    <mergeCell ref="A25:N25"/>
    <mergeCell ref="A26:D26"/>
    <mergeCell ref="J1:N1"/>
    <mergeCell ref="A2:N2"/>
    <mergeCell ref="A3:A4"/>
    <mergeCell ref="B3:B4"/>
    <mergeCell ref="C3:C4"/>
    <mergeCell ref="D3:D4"/>
    <mergeCell ref="E3:E4"/>
    <mergeCell ref="F3:G3"/>
    <mergeCell ref="J3:L3"/>
    <mergeCell ref="M3:N3"/>
  </mergeCells>
  <pageMargins left="0.7" right="0.7" top="0.75" bottom="0.75" header="0.3" footer="0.3"/>
  <pageSetup paperSize="9" scale="74" fitToHeight="0" orientation="landscape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НМЦД</vt:lpstr>
    </vt:vector>
  </TitlesOfParts>
  <Company>департамент образования Сахалинской области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Милишкевич Александра Игоревна</dc:creator>
  <cp:lastModifiedBy>Zakupki</cp:lastModifiedBy>
  <cp:revision>3</cp:revision>
  <cp:lastPrinted>2024-09-25T05:56:07Z</cp:lastPrinted>
  <dcterms:created xsi:type="dcterms:W3CDTF">2014-05-19T23:28:21Z</dcterms:created>
  <dcterms:modified xsi:type="dcterms:W3CDTF">2026-09-22T11:55:14Z</dcterms:modified>
</cp:coreProperties>
</file>