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-15" yWindow="-15" windowWidth="14400" windowHeight="12735"/>
  </bookViews>
  <sheets>
    <sheet name="Мобильная модульная подстанция" sheetId="23" r:id="rId1"/>
  </sheets>
  <definedNames>
    <definedName name="_xlnm._FilterDatabase" localSheetId="0" hidden="1">'Мобильная модульная подстанция'!$A$9:$P$10</definedName>
    <definedName name="_xlnm.Print_Area" localSheetId="0">'Мобильная модульная подстанция'!$A$1:$O$16</definedName>
  </definedNames>
  <calcPr calcId="145621" refMode="R1C1"/>
</workbook>
</file>

<file path=xl/calcChain.xml><?xml version="1.0" encoding="utf-8"?>
<calcChain xmlns="http://schemas.openxmlformats.org/spreadsheetml/2006/main">
  <c r="I9" i="23" l="1"/>
  <c r="J9" i="23" l="1"/>
  <c r="K9" i="23" s="1"/>
  <c r="L9" i="23"/>
  <c r="M9" i="23" s="1"/>
  <c r="M10" i="23" s="1"/>
  <c r="N9" i="23" l="1"/>
  <c r="N10" i="23" s="1"/>
  <c r="O9" i="23" l="1"/>
  <c r="O10" i="23" s="1"/>
</calcChain>
</file>

<file path=xl/sharedStrings.xml><?xml version="1.0" encoding="utf-8"?>
<sst xmlns="http://schemas.openxmlformats.org/spreadsheetml/2006/main" count="38" uniqueCount="38">
  <si>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</si>
  <si>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</si>
  <si>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</si>
  <si>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</si>
  <si>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</si>
  <si>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</si>
  <si>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</si>
  <si>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</si>
  <si>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</si>
  <si>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</si>
  <si>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</si>
  <si>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</si>
  <si>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</si>
  <si>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</si>
  <si>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</si>
  <si>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</si>
  <si>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</si>
  <si>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</si>
  <si>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</si>
  <si>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</si>
  <si>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</si>
  <si>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</si>
  <si>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</si>
  <si>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</si>
  <si>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</si>
  <si>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</si>
  <si>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</si>
  <si>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</si>
  <si>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</si>
  <si>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шт</t>
  </si>
  <si>
    <t>В соответствии с заявкой участника закупки</t>
  </si>
  <si>
    <t xml:space="preserve">Специалист ОМТС </t>
  </si>
  <si>
    <t>Бергс Н.М./_____________/</t>
  </si>
  <si>
    <t xml:space="preserve">Поставка мобильной модульной подстанции 110/10(6)/10(6) кВ с мощностью силового трансформатора 25 МВА
</t>
  </si>
  <si>
    <t>Мобильная модульная подстанция 110/10(6)/ 10(6) кВ мощностью 25 МВА</t>
  </si>
  <si>
    <t>42.22.13.900</t>
  </si>
  <si>
    <t xml:space="preserve">Дата подготовки обоснования НМЦ  16.09.2026г. </t>
  </si>
  <si>
    <t xml:space="preserve">Итого НМЦ суммы цен  ТРУ устанавливается в размере: 270 166 666,66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</si>
</sst>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0" fontId="9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/>
    <xf numFmtId="0" fontId="10" fillId="0" borderId="0" xfId="0" applyFont="1"/>
    <xf numFmtId="0" fontId="9" fillId="0" borderId="0" xfId="0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" fontId="9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14" fontId="10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4" fontId="6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view="pageBreakPreview" zoomScale="85" zoomScaleNormal="112" zoomScaleSheetLayoutView="85" workbookViewId="0">
      <selection activeCell="L15" sqref="L15"/>
    </sheetView>
  </sheetViews>
  <sheetFormatPr defaultRowHeight="15" x14ac:dyDescent="0.25"/>
  <cols>
    <col min="1" max="1" width="7.5703125" style="1" customWidth="1"/>
    <col min="2" max="2" width="42.85546875" style="23" customWidth="1"/>
    <col min="3" max="3" width="13.7109375" style="1" customWidth="1"/>
    <col min="4" max="4" width="9" style="1" customWidth="1"/>
    <col min="5" max="5" width="9.7109375" style="1" customWidth="1"/>
    <col min="6" max="6" width="19.5703125" style="3" customWidth="1"/>
    <col min="7" max="7" width="20.85546875" style="3" customWidth="1"/>
    <col min="8" max="8" width="16.85546875" style="3" customWidth="1"/>
    <col min="9" max="9" width="21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8.5703125" style="3" customWidth="1"/>
    <col min="14" max="14" width="20.85546875" style="3" customWidth="1"/>
    <col min="15" max="15" width="19.42578125" style="1" customWidth="1"/>
    <col min="16" max="16" width="0.85546875" style="3" customWidth="1"/>
    <col min="17" max="16384" width="9.140625" style="1"/>
  </cols>
  <sheetData>
    <row r="1" spans="1:17" ht="16.5" customHeight="1" x14ac:dyDescent="0.25">
      <c r="A1" s="10"/>
      <c r="B1" s="22"/>
      <c r="C1" s="10"/>
      <c r="D1" s="10"/>
      <c r="E1" s="10"/>
      <c r="F1" s="11" t="s">
        <v>20</v>
      </c>
      <c r="G1" s="12"/>
      <c r="H1" s="12"/>
      <c r="I1" s="10"/>
      <c r="J1" s="10"/>
      <c r="K1" s="10"/>
      <c r="L1" s="36" t="s">
        <v>7</v>
      </c>
      <c r="M1" s="37"/>
      <c r="N1" s="37"/>
      <c r="O1" s="37"/>
    </row>
    <row r="2" spans="1:17" ht="38.25" customHeight="1" x14ac:dyDescent="0.2">
      <c r="A2" s="4"/>
      <c r="B2" s="41" t="s">
        <v>11</v>
      </c>
      <c r="C2" s="41"/>
      <c r="D2" s="4"/>
      <c r="E2" s="41" t="s">
        <v>33</v>
      </c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7" ht="36.75" customHeight="1" x14ac:dyDescent="0.2">
      <c r="A3" s="4"/>
      <c r="B3" s="41" t="s">
        <v>12</v>
      </c>
      <c r="C3" s="41"/>
      <c r="D3" s="4"/>
      <c r="E3" s="41" t="s">
        <v>13</v>
      </c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7" ht="33" customHeight="1" x14ac:dyDescent="0.2">
      <c r="A4" s="4"/>
      <c r="B4" s="41" t="s">
        <v>14</v>
      </c>
      <c r="C4" s="41"/>
      <c r="D4" s="4"/>
      <c r="E4" s="41" t="s">
        <v>30</v>
      </c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7" ht="22.5" customHeight="1" x14ac:dyDescent="0.2">
      <c r="A5" s="41" t="s">
        <v>15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7" ht="53.25" customHeight="1" x14ac:dyDescent="0.2">
      <c r="A6" s="4"/>
      <c r="B6" s="41" t="s">
        <v>16</v>
      </c>
      <c r="C6" s="41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17" ht="39" customHeight="1" x14ac:dyDescent="0.2">
      <c r="A7" s="38" t="s">
        <v>0</v>
      </c>
      <c r="B7" s="39" t="s">
        <v>25</v>
      </c>
      <c r="C7" s="40" t="s">
        <v>24</v>
      </c>
      <c r="D7" s="38" t="s">
        <v>1</v>
      </c>
      <c r="E7" s="38" t="s">
        <v>2</v>
      </c>
      <c r="F7" s="38" t="s">
        <v>27</v>
      </c>
      <c r="G7" s="38"/>
      <c r="H7" s="38"/>
      <c r="I7" s="45" t="s">
        <v>21</v>
      </c>
      <c r="J7" s="45"/>
      <c r="K7" s="45"/>
      <c r="L7" s="46" t="s">
        <v>22</v>
      </c>
      <c r="M7" s="46"/>
      <c r="N7" s="46"/>
      <c r="O7" s="46"/>
    </row>
    <row r="8" spans="1:17" ht="159" customHeight="1" x14ac:dyDescent="0.2">
      <c r="A8" s="38"/>
      <c r="B8" s="39"/>
      <c r="C8" s="40"/>
      <c r="D8" s="38"/>
      <c r="E8" s="38"/>
      <c r="F8" s="47" t="s">
        <v>8</v>
      </c>
      <c r="G8" s="47" t="s">
        <v>9</v>
      </c>
      <c r="H8" s="47" t="s">
        <v>10</v>
      </c>
      <c r="I8" s="48" t="s">
        <v>3</v>
      </c>
      <c r="J8" s="48" t="s">
        <v>4</v>
      </c>
      <c r="K8" s="48" t="s">
        <v>28</v>
      </c>
      <c r="L8" s="49" t="s">
        <v>23</v>
      </c>
      <c r="M8" s="50" t="s">
        <v>5</v>
      </c>
      <c r="N8" s="50" t="s">
        <v>6</v>
      </c>
      <c r="O8" s="51" t="s">
        <v>26</v>
      </c>
      <c r="P8" s="8"/>
    </row>
    <row r="9" spans="1:17" ht="69" customHeight="1" x14ac:dyDescent="0.2">
      <c r="A9" s="27">
        <v>1</v>
      </c>
      <c r="B9" s="26" t="s">
        <v>34</v>
      </c>
      <c r="C9" s="52" t="s">
        <v>35</v>
      </c>
      <c r="D9" s="13" t="s">
        <v>29</v>
      </c>
      <c r="E9" s="13">
        <v>1</v>
      </c>
      <c r="F9" s="53">
        <v>264000000</v>
      </c>
      <c r="G9" s="53">
        <v>271900000</v>
      </c>
      <c r="H9" s="53">
        <v>274600000</v>
      </c>
      <c r="I9" s="54">
        <f>AVERAGE(F9:H9)</f>
        <v>270166666.66666669</v>
      </c>
      <c r="J9" s="44">
        <f t="shared" ref="J9" si="0">SQRT(((SUM((POWER(H9-I9,2)),(POWER(G9-I9,2)),(POWER(F9-I9,2)))/(COLUMNS(F9:H9)-1))))</f>
        <v>5508478.3137753513</v>
      </c>
      <c r="K9" s="25">
        <f>J9/I9*100</f>
        <v>2.0389185615454721</v>
      </c>
      <c r="L9" s="14">
        <f t="shared" ref="L9" si="1">((E9/3)*(SUM(F9:H9)))</f>
        <v>270166666.66666663</v>
      </c>
      <c r="M9" s="15">
        <f t="shared" ref="M9" si="2">L9/E9</f>
        <v>270166666.66666663</v>
      </c>
      <c r="N9" s="15">
        <f t="shared" ref="N9" si="3">ROUNDDOWN(M9,2)</f>
        <v>270166666.66000003</v>
      </c>
      <c r="O9" s="15">
        <f t="shared" ref="O9" si="4">N9*E9</f>
        <v>270166666.66000003</v>
      </c>
      <c r="P9" s="8">
        <v>1.2</v>
      </c>
      <c r="Q9" s="3"/>
    </row>
    <row r="10" spans="1:17" ht="47.25" customHeight="1" x14ac:dyDescent="0.2">
      <c r="A10" s="55"/>
      <c r="B10" s="26"/>
      <c r="C10" s="55"/>
      <c r="D10" s="13"/>
      <c r="E10" s="13"/>
      <c r="F10" s="56"/>
      <c r="G10" s="56"/>
      <c r="H10" s="56"/>
      <c r="I10" s="56"/>
      <c r="J10" s="56"/>
      <c r="K10" s="56"/>
      <c r="L10" s="56"/>
      <c r="M10" s="15">
        <f>SUM(M9:M9)</f>
        <v>270166666.66666663</v>
      </c>
      <c r="N10" s="15">
        <f>SUM(N9:N9)</f>
        <v>270166666.66000003</v>
      </c>
      <c r="O10" s="15">
        <f>SUM(O9:O9)</f>
        <v>270166666.66000003</v>
      </c>
      <c r="P10" s="7"/>
    </row>
    <row r="11" spans="1:17" ht="29.25" customHeight="1" x14ac:dyDescent="0.25">
      <c r="A11" s="43"/>
      <c r="B11" s="43"/>
      <c r="C11" s="43"/>
      <c r="D11" s="16"/>
      <c r="E11" s="16"/>
      <c r="F11" s="42"/>
      <c r="G11" s="42"/>
      <c r="H11" s="42"/>
      <c r="I11" s="42"/>
      <c r="J11" s="42"/>
      <c r="K11" s="28"/>
      <c r="L11" s="10"/>
      <c r="M11" s="12"/>
      <c r="N11" s="12"/>
      <c r="O11" s="10"/>
    </row>
    <row r="12" spans="1:17" ht="32.25" customHeight="1" x14ac:dyDescent="0.2">
      <c r="A12" s="29" t="s">
        <v>37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7" ht="15.75" x14ac:dyDescent="0.25">
      <c r="A13" s="32" t="s">
        <v>36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17" ht="35.25" customHeight="1" x14ac:dyDescent="0.25">
      <c r="A14" s="17"/>
      <c r="B14" s="33" t="s">
        <v>17</v>
      </c>
      <c r="C14" s="34"/>
      <c r="D14" s="16"/>
      <c r="E14" s="35" t="s">
        <v>31</v>
      </c>
      <c r="F14" s="35"/>
      <c r="G14" s="35"/>
      <c r="H14" s="30" t="s">
        <v>32</v>
      </c>
      <c r="I14" s="30"/>
      <c r="J14" s="30"/>
      <c r="K14" s="24"/>
      <c r="L14" s="10"/>
      <c r="M14" s="12"/>
      <c r="N14" s="12"/>
      <c r="O14" s="10"/>
    </row>
    <row r="15" spans="1:17" ht="15.75" x14ac:dyDescent="0.25">
      <c r="A15" s="17"/>
      <c r="B15" s="34"/>
      <c r="C15" s="34"/>
      <c r="D15" s="16"/>
      <c r="E15" s="30" t="s">
        <v>18</v>
      </c>
      <c r="F15" s="30"/>
      <c r="G15" s="18"/>
      <c r="H15" s="30" t="s">
        <v>19</v>
      </c>
      <c r="I15" s="30"/>
      <c r="J15" s="30"/>
      <c r="K15" s="24"/>
      <c r="L15" s="10"/>
      <c r="M15" s="12"/>
      <c r="N15" s="12"/>
      <c r="O15" s="10"/>
    </row>
    <row r="16" spans="1:17" ht="15.75" x14ac:dyDescent="0.25">
      <c r="A16" s="31"/>
      <c r="B16" s="31"/>
      <c r="C16" s="31"/>
      <c r="D16" s="31"/>
      <c r="E16" s="19"/>
      <c r="F16" s="20"/>
      <c r="G16" s="6"/>
      <c r="H16" s="21"/>
      <c r="I16" s="2"/>
      <c r="J16" s="2"/>
      <c r="K16" s="2"/>
      <c r="L16" s="2"/>
      <c r="M16" s="9"/>
      <c r="N16" s="9"/>
      <c r="O16" s="2"/>
    </row>
  </sheetData>
  <mergeCells count="27"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  <mergeCell ref="A12:O12"/>
    <mergeCell ref="A11:C11"/>
    <mergeCell ref="F11:J11"/>
    <mergeCell ref="I7:K7"/>
    <mergeCell ref="A16:D16"/>
    <mergeCell ref="A13:O13"/>
    <mergeCell ref="B14:C15"/>
    <mergeCell ref="H14:J14"/>
    <mergeCell ref="E15:F15"/>
    <mergeCell ref="H15:J15"/>
    <mergeCell ref="E14:G14"/>
  </mergeCells>
  <pageMargins left="0.16" right="0.16" top="0.32" bottom="0.24" header="0.22" footer="0.19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Мобильная модульная подстанция</vt:lpstr>
      <vt:lpstr>'Мобильная модульная подстанция'!Область_печати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nbergs</cp:lastModifiedBy>
  <cp:lastPrinted>2026-09-16T12:51:59Z</cp:lastPrinted>
  <dcterms:created xsi:type="dcterms:W3CDTF">2014-01-28T13:50:42Z</dcterms:created>
  <dcterms:modified xsi:type="dcterms:W3CDTF">2026-09-16T12:52:03Z</dcterms:modified>
</cp:coreProperties>
</file>