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95991883-79CE-4FDC-BD64-E34169119F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" i="1" l="1"/>
  <c r="M6" i="1" s="1"/>
  <c r="L7" i="1"/>
  <c r="M7" i="1" s="1"/>
  <c r="L5" i="1"/>
  <c r="M5" i="1" s="1"/>
  <c r="M8" i="1" l="1"/>
  <c r="I5" i="1"/>
  <c r="J5" i="1" s="1"/>
  <c r="K5" i="1" s="1"/>
  <c r="I6" i="1"/>
  <c r="J6" i="1" s="1"/>
  <c r="K6" i="1" s="1"/>
  <c r="I7" i="1" l="1"/>
  <c r="J7" i="1" s="1"/>
  <c r="K7" i="1" l="1"/>
</calcChain>
</file>

<file path=xl/sharedStrings.xml><?xml version="1.0" encoding="utf-8"?>
<sst xmlns="http://schemas.openxmlformats.org/spreadsheetml/2006/main" count="36" uniqueCount="33">
  <si>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</si>
  <si>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</si>
  <si>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</si>
  <si>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</si>
  <si>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</si>
  <si>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</si>
  <si>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</si>
  <si>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</si>
  <si>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</si>
  <si>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</si>
  <si>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</si>
  <si>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</si>
  <si>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</si>
  <si>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</si>
  <si>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</si>
  <si>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</si>
  <si>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</si>
  <si>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</si>
  <si>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</si>
  <si>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</si>
  <si>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</si>
  <si>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</si>
  <si>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</si>
  <si>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</si>
  <si>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шт</t>
  </si>
  <si>
    <t>Источник №4</t>
  </si>
  <si>
    <t>Клипс для фиксации костного лоскута</t>
  </si>
  <si>
    <t>исх. 4176
от 21.08.2026
вх. 2211
от 21.08.2026</t>
  </si>
  <si>
    <t>исх. 4175
от 21.08.2026
вх. 2210
от 21.08.2026</t>
  </si>
  <si>
    <t>исх. 4174
от 21.08.2026
вх. 2209
от 21.08.2026</t>
  </si>
  <si>
    <t>https://zakupki.gov.ru/epz/contractfz223/card/contract-info.html?reestrNumber=56658463168250001680000</t>
  </si>
  <si>
    <t>Клипс для фиксации кожного лоскута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</si>
  <si>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ЗКП-2026-010182 от 20.08.2026.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</si>
</sst>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23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6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22" fillId="0" borderId="1" xfId="0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/>
    </xf>
    <xf numFmtId="168" fontId="23" fillId="2" borderId="1" xfId="0" applyNumberFormat="1" applyFont="1" applyFill="1" applyBorder="1" applyAlignment="1">
      <alignment horizontal="center"/>
    </xf>
    <xf numFmtId="0" fontId="0" fillId="0" borderId="0" xfId="0" applyFont="1"/>
    <xf numFmtId="4" fontId="25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8" fillId="0" borderId="2" xfId="122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1" xfId="0" applyFont="1" applyBorder="1" applyAlignment="1">
      <alignment horizontal="left"/>
    </xf>
    <xf numFmtId="0" fontId="9" fillId="0" borderId="0" xfId="0" applyFont="1" applyBorder="1" applyAlignment="1"/>
    <xf numFmtId="0" fontId="0" fillId="0" borderId="0" xfId="0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</cellXfs>
  <cellStyles count="12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" xfId="12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84666</xdr:colOff>
      <xdr:row>3</xdr:row>
      <xdr:rowOff>412752</xdr:rowOff>
    </xdr:from>
    <xdr:to>
      <xdr:col>9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10</xdr:col>
      <xdr:colOff>232834</xdr:colOff>
      <xdr:row>3</xdr:row>
      <xdr:rowOff>306918</xdr:rowOff>
    </xdr:from>
    <xdr:to>
      <xdr:col>10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info.html?reestrNumber=5665846316825000168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zoomScale="90" zoomScaleNormal="90" workbookViewId="0">
      <selection activeCell="L5" sqref="L5:L7"/>
    </sheetView>
  </sheetViews>
  <sheetFormatPr defaultRowHeight="12.75"/>
  <cols>
    <col min="1" max="1" width="5.5703125" style="1" customWidth="1"/>
    <col min="2" max="2" width="39" style="1" customWidth="1"/>
    <col min="3" max="3" width="9.5703125" style="1" customWidth="1"/>
    <col min="4" max="4" width="9.7109375" style="1" customWidth="1"/>
    <col min="5" max="9" width="14.140625" style="2" customWidth="1"/>
    <col min="10" max="12" width="14.7109375" style="1" customWidth="1"/>
    <col min="13" max="13" width="14.8554687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 t="s">
        <v>6</v>
      </c>
      <c r="L1" s="23"/>
      <c r="M1" s="24"/>
    </row>
    <row r="2" spans="1:13" s="8" customFormat="1" ht="31.5" customHeight="1">
      <c r="A2" s="28" t="s">
        <v>23</v>
      </c>
      <c r="B2" s="28" t="s">
        <v>5</v>
      </c>
      <c r="C2" s="28" t="s">
        <v>1</v>
      </c>
      <c r="D2" s="28" t="s">
        <v>2</v>
      </c>
      <c r="E2" s="31" t="s">
        <v>4</v>
      </c>
      <c r="F2" s="32"/>
      <c r="G2" s="32"/>
      <c r="H2" s="33"/>
      <c r="I2" s="28" t="s">
        <v>15</v>
      </c>
      <c r="J2" s="28" t="s">
        <v>16</v>
      </c>
      <c r="K2" s="28" t="s">
        <v>17</v>
      </c>
      <c r="L2" s="28" t="s">
        <v>18</v>
      </c>
      <c r="M2" s="28" t="s">
        <v>7</v>
      </c>
    </row>
    <row r="3" spans="1:13" s="8" customFormat="1" ht="15">
      <c r="A3" s="29"/>
      <c r="B3" s="29"/>
      <c r="C3" s="29"/>
      <c r="D3" s="29"/>
      <c r="E3" s="4" t="s">
        <v>19</v>
      </c>
      <c r="F3" s="4" t="s">
        <v>20</v>
      </c>
      <c r="G3" s="12" t="s">
        <v>21</v>
      </c>
      <c r="H3" s="15" t="s">
        <v>25</v>
      </c>
      <c r="I3" s="29"/>
      <c r="J3" s="29"/>
      <c r="K3" s="29"/>
      <c r="L3" s="29"/>
      <c r="M3" s="29"/>
    </row>
    <row r="4" spans="1:13" s="8" customFormat="1" ht="60" customHeight="1">
      <c r="A4" s="30"/>
      <c r="B4" s="30"/>
      <c r="C4" s="30"/>
      <c r="D4" s="30"/>
      <c r="E4" s="17" t="s">
        <v>27</v>
      </c>
      <c r="F4" s="17" t="s">
        <v>28</v>
      </c>
      <c r="G4" s="17" t="s">
        <v>29</v>
      </c>
      <c r="H4" s="18" t="s">
        <v>30</v>
      </c>
      <c r="I4" s="30"/>
      <c r="J4" s="30"/>
      <c r="K4" s="30"/>
      <c r="L4" s="30"/>
      <c r="M4" s="30"/>
    </row>
    <row r="5" spans="1:13" s="8" customFormat="1" ht="30.75" customHeight="1">
      <c r="A5" s="16">
        <v>1</v>
      </c>
      <c r="B5" s="15" t="s">
        <v>26</v>
      </c>
      <c r="C5" s="15" t="s">
        <v>24</v>
      </c>
      <c r="D5" s="15">
        <v>1164</v>
      </c>
      <c r="E5" s="14">
        <v>6069.08</v>
      </c>
      <c r="F5" s="14">
        <v>6141.6666666666597</v>
      </c>
      <c r="G5" s="14">
        <v>5862.5</v>
      </c>
      <c r="H5" s="14">
        <v>5862.5</v>
      </c>
      <c r="I5" s="9">
        <f t="shared" ref="I5:I6" si="0">ROUND((AVERAGE(E5:H5)),2)</f>
        <v>5983.94</v>
      </c>
      <c r="J5" s="5">
        <f t="shared" ref="J5:J6" si="1">SQRT(((SUM((POWER(F5-I5,2)),(POWER(E5-I5,2)),(POWER(G5-I5,2)),(POWER(H5-I5,2)))/(COLUMNS(E5:H5)-1))))</f>
        <v>143.32000113705411</v>
      </c>
      <c r="K5" s="10">
        <f t="shared" ref="K5:K6" si="2">J5/I5*100</f>
        <v>2.3950775097520047</v>
      </c>
      <c r="L5" s="11">
        <f>ROUND((MIN(E5:H5)),2)</f>
        <v>5862.5</v>
      </c>
      <c r="M5" s="5">
        <f>ROUND((L5*D5),2)</f>
        <v>6823950</v>
      </c>
    </row>
    <row r="6" spans="1:13" s="8" customFormat="1" ht="30.75" customHeight="1">
      <c r="A6" s="16">
        <v>2</v>
      </c>
      <c r="B6" s="15" t="s">
        <v>26</v>
      </c>
      <c r="C6" s="15" t="s">
        <v>24</v>
      </c>
      <c r="D6" s="15">
        <v>516</v>
      </c>
      <c r="E6" s="14">
        <v>7609</v>
      </c>
      <c r="F6" s="14">
        <v>7700</v>
      </c>
      <c r="G6" s="14">
        <v>7350</v>
      </c>
      <c r="H6" s="14">
        <v>7350</v>
      </c>
      <c r="I6" s="9">
        <f t="shared" si="0"/>
        <v>7502.25</v>
      </c>
      <c r="J6" s="5">
        <f t="shared" si="1"/>
        <v>179.68560506247201</v>
      </c>
      <c r="K6" s="10">
        <f t="shared" si="2"/>
        <v>2.3950895406374353</v>
      </c>
      <c r="L6" s="11">
        <f t="shared" ref="L6:L7" si="3">ROUND((MIN(E6:H6)),2)</f>
        <v>7350</v>
      </c>
      <c r="M6" s="5">
        <f>ROUND((L6*D6),2)</f>
        <v>3792600</v>
      </c>
    </row>
    <row r="7" spans="1:13" s="8" customFormat="1" ht="30.75" customHeight="1">
      <c r="A7" s="13">
        <v>3</v>
      </c>
      <c r="B7" s="15" t="s">
        <v>31</v>
      </c>
      <c r="C7" s="19" t="s">
        <v>24</v>
      </c>
      <c r="D7" s="20">
        <v>200</v>
      </c>
      <c r="E7" s="14">
        <v>135.875</v>
      </c>
      <c r="F7" s="14">
        <v>137.5</v>
      </c>
      <c r="G7" s="14">
        <v>131.25</v>
      </c>
      <c r="H7" s="14">
        <v>120</v>
      </c>
      <c r="I7" s="9">
        <f>ROUND((AVERAGE(E7:H7)),2)</f>
        <v>131.16</v>
      </c>
      <c r="J7" s="5">
        <f>SQRT(((SUM((POWER(F7-I7,2)),(POWER(E7-I7,2)),(POWER(G7-I7,2)),(POWER(H7-I7,2)))/(COLUMNS(E7:H7)-1))))</f>
        <v>7.8947350599413193</v>
      </c>
      <c r="K7" s="10">
        <f>J7/I7*100</f>
        <v>6.019163662657304</v>
      </c>
      <c r="L7" s="11">
        <f t="shared" si="3"/>
        <v>120</v>
      </c>
      <c r="M7" s="5">
        <f>ROUND((L7*D7),2)</f>
        <v>24000</v>
      </c>
    </row>
    <row r="8" spans="1:13" ht="15.75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6"/>
      <c r="M8" s="7">
        <f>SUM(M5:M7)</f>
        <v>10640550</v>
      </c>
    </row>
    <row r="9" spans="1:13" ht="20.25" customHeight="1">
      <c r="A9" s="3"/>
      <c r="B9" s="26" t="s">
        <v>22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29.25" customHeight="1">
      <c r="A10" s="3"/>
      <c r="B10" s="35" t="s">
        <v>32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6.75" customHeight="1">
      <c r="B11" s="34" t="s">
        <v>13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8" customHeight="1">
      <c r="B12" s="1" t="s">
        <v>8</v>
      </c>
    </row>
    <row r="13" spans="1:13">
      <c r="B13" s="1" t="s">
        <v>14</v>
      </c>
    </row>
    <row r="14" spans="1:13">
      <c r="B14" s="1" t="s">
        <v>9</v>
      </c>
    </row>
    <row r="15" spans="1:13" ht="39.75" customHeight="1">
      <c r="B15" s="34" t="s">
        <v>10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>
      <c r="B16" s="1" t="s">
        <v>11</v>
      </c>
    </row>
    <row r="17" spans="2:2">
      <c r="B17" s="1" t="s">
        <v>12</v>
      </c>
    </row>
  </sheetData>
  <mergeCells count="17">
    <mergeCell ref="B11:M11"/>
    <mergeCell ref="B15:M15"/>
    <mergeCell ref="B10:M10"/>
    <mergeCell ref="D2:D4"/>
    <mergeCell ref="C2:C4"/>
    <mergeCell ref="B2:B4"/>
    <mergeCell ref="A1:J1"/>
    <mergeCell ref="K1:M1"/>
    <mergeCell ref="A8:K8"/>
    <mergeCell ref="B9:M9"/>
    <mergeCell ref="A2:A4"/>
    <mergeCell ref="M2:M4"/>
    <mergeCell ref="L2:L4"/>
    <mergeCell ref="K2:K4"/>
    <mergeCell ref="J2:J4"/>
    <mergeCell ref="I2:I4"/>
    <mergeCell ref="E2:H2"/>
  </mergeCells>
  <phoneticPr fontId="21" type="noConversion"/>
  <conditionalFormatting sqref="K5:K7">
    <cfRule type="cellIs" dxfId="0" priority="2" stopIfTrue="1" operator="greaterThan">
      <formula>33</formula>
    </cfRule>
  </conditionalFormatting>
  <hyperlinks>
    <hyperlink ref="H4" r:id="rId1" xr:uid="{ECD5B89A-1CB0-4915-91DA-865ECEC3BD63}"/>
  </hyperlinks>
  <pageMargins left="0.31496062992125984" right="0.31496062992125984" top="0.55118110236220474" bottom="0.15748031496062992" header="0.31496062992125984" footer="0.31496062992125984"/>
  <pageSetup paperSize="9" scale="7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2026-09-22T09:20:59Z</dcterms:modified>
</cp:coreProperties>
</file>