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8720" windowHeight="12549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9" i="1"/>
  <c r="N10"/>
  <c r="N11"/>
  <c r="N12"/>
  <c r="M8"/>
  <c r="N8" s="1"/>
  <c r="M9"/>
  <c r="M10"/>
  <c r="M11"/>
  <c r="M12"/>
  <c r="K9"/>
  <c r="K10"/>
  <c r="K11"/>
  <c r="K12"/>
  <c r="L8"/>
  <c r="L9"/>
  <c r="L10"/>
  <c r="L11"/>
  <c r="L12"/>
  <c r="J9"/>
  <c r="J10"/>
  <c r="J11"/>
  <c r="J12"/>
  <c r="M7"/>
  <c r="N7" s="1"/>
  <c r="L7"/>
  <c r="J7" s="1"/>
  <c r="K7" s="1"/>
  <c r="J8" l="1"/>
  <c r="K8" s="1"/>
  <c r="N13"/>
</calcChain>
</file>

<file path=xl/sharedStrings.xml><?xml version="1.0" encoding="utf-8"?>
<sst xmlns="http://schemas.openxmlformats.org/spreadsheetml/2006/main" count="48" uniqueCount="37">
  <si>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</si>
  <si>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</si>
  <si>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</si>
  <si>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</si>
  <si>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</si>
  <si>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</si>
  <si>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</si>
  <si>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</si>
  <si>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 xml:space="preserve">Источник № 1 </t>
  </si>
  <si>
    <t xml:space="preserve">Источник № 2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</si>
  <si>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</si>
  <si>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</si>
  <si>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</si>
  <si>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</si>
  <si>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Начальная (максимальная) цена, руб</t>
  </si>
  <si>
    <t>Цена за единицу изм. (руб.)*</t>
  </si>
  <si>
    <t xml:space="preserve">&lt;ц&gt; </t>
  </si>
  <si>
    <t>компл.</t>
  </si>
  <si>
    <t>шт.</t>
  </si>
  <si>
    <t>Начальная (максимальная) цена договора, руб.</t>
  </si>
  <si>
    <t>Цена за ед. по выбранному ценовому предложению, руб.</t>
  </si>
  <si>
    <t>Пылесос</t>
  </si>
  <si>
    <t>27.51.21.111</t>
  </si>
  <si>
    <t>Магнитно-маркерная доска на стенде</t>
  </si>
  <si>
    <t>32.99.53.130</t>
  </si>
  <si>
    <t>Коврик входной влаговпитывающий на резиновой основе</t>
  </si>
  <si>
    <t>22.19.73.120</t>
  </si>
  <si>
    <t>Бактерицидный ультрафиолетовый облучатель-рециркулятор</t>
  </si>
  <si>
    <t>28.25.14.119</t>
  </si>
  <si>
    <t>Комплект кухонных принадлежностей — набор алюминиевой посуды для приготовления пищи</t>
  </si>
  <si>
    <t>25.99.12.130</t>
  </si>
  <si>
    <t>Комплект кухонных принадлежностей — набор керамической столовой посуды</t>
  </si>
  <si>
    <t>23.41.12.110</t>
  </si>
  <si>
    <t>-</t>
  </si>
  <si>
    <t>Метод сопоставимых рыночных цен (анализа рынка). Расчет выполнен в соответствии с пунктами 6.2, 6.3, 6.8 и 6.12 Положения о закупке товаров, работ, услуг АСУСО Омской области «Омский дом-интернат». Использованы две ценовые информации: коммерческое предложение ООО «ГлавОмскСервис» от 21.09.2026 и коммерческое предложение ООО «Оптимальное решение» от 21.09.2026. В соответствии с пунктом 6.8 Положения НМЦД установлена по наименьшей из сопоставимых цен, не превышающей среднее значение рыночной стоимости.</t>
  </si>
  <si>
    <t>Приложение № 2
к извещению</t>
  </si>
  <si>
    <t xml:space="preserve"> Поставка бытовой техники, оборудования, хозяйственных товаров и посуды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</si>
</sst>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  <numFmt numFmtId="166" formatCode="0.0000000"/>
    <numFmt numFmtId="167" formatCode="0.00000000"/>
    <numFmt numFmtId="168" formatCode="0.00000000000"/>
    <numFmt numFmtId="169" formatCode="0.000"/>
    <numFmt numFmtId="170" formatCode="m/d/yyyy"/>
  </numFmts>
  <fonts count="16"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z val="10"/>
      <color rgb="FF000000"/>
      <name val="Times New Roman"/>
    </font>
    <font>
      <sz val="11"/>
      <color theme="10"/>
      <name val="Calibri"/>
    </font>
    <font>
      <sz val="11"/>
      <name val="Times New Roman"/>
    </font>
    <font>
      <sz val="12"/>
      <name val="Times New Roman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165" fontId="1" fillId="0" borderId="0" applyBorder="0" applyAlignment="0" applyProtection="0"/>
    <xf numFmtId="164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9" fillId="0" borderId="0" applyBorder="0" applyAlignment="0" applyProtection="0"/>
    <xf numFmtId="0" fontId="2" fillId="0" borderId="0"/>
    <xf numFmtId="0" fontId="3" fillId="0" borderId="0" applyAlignment="0"/>
  </cellStyleXfs>
  <cellXfs count="68">
    <xf numFmtId="0" fontId="0" fillId="0" borderId="0" xfId="0"/>
    <xf numFmtId="0" fontId="4" fillId="0" borderId="0" xfId="7" applyFont="1"/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0" fontId="0" fillId="0" borderId="0" xfId="7" applyFont="1"/>
    <xf numFmtId="0" fontId="7" fillId="0" borderId="0" xfId="7" applyFont="1"/>
    <xf numFmtId="0" fontId="7" fillId="0" borderId="0" xfId="7" applyFont="1"/>
    <xf numFmtId="0" fontId="4" fillId="0" borderId="0" xfId="7" applyFont="1" applyAlignment="1">
      <alignment horizontal="left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vertical="center" wrapText="1"/>
    </xf>
    <xf numFmtId="2" fontId="4" fillId="0" borderId="0" xfId="7" applyNumberFormat="1" applyFont="1" applyAlignment="1">
      <alignment horizontal="left" vertical="center" wrapText="1"/>
    </xf>
    <xf numFmtId="166" fontId="4" fillId="0" borderId="0" xfId="7" applyNumberFormat="1" applyFont="1" applyAlignment="1">
      <alignment horizontal="left" vertical="center" wrapText="1"/>
    </xf>
    <xf numFmtId="0" fontId="0" fillId="0" borderId="0" xfId="7" applyFont="1" applyBorder="1" applyAlignment="1">
      <alignment vertical="center" wrapText="1"/>
    </xf>
    <xf numFmtId="167" fontId="4" fillId="0" borderId="0" xfId="7" applyNumberFormat="1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10" fillId="0" borderId="0" xfId="6" applyFont="1" applyBorder="1" applyAlignment="1">
      <alignment horizontal="center"/>
    </xf>
    <xf numFmtId="168" fontId="4" fillId="0" borderId="0" xfId="7" applyNumberFormat="1" applyFont="1" applyAlignment="1">
      <alignment horizontal="left" vertical="center" wrapText="1"/>
    </xf>
    <xf numFmtId="0" fontId="11" fillId="0" borderId="0" xfId="7" applyFont="1"/>
    <xf numFmtId="169" fontId="4" fillId="0" borderId="0" xfId="7" applyNumberFormat="1" applyFont="1" applyAlignment="1">
      <alignment horizontal="left" vertical="center" wrapText="1"/>
    </xf>
    <xf numFmtId="49" fontId="11" fillId="0" borderId="0" xfId="7" applyNumberFormat="1" applyFont="1"/>
    <xf numFmtId="170" fontId="11" fillId="0" borderId="0" xfId="7" applyNumberFormat="1" applyFont="1" applyAlignment="1">
      <alignment horizontal="left"/>
    </xf>
    <xf numFmtId="0" fontId="4" fillId="0" borderId="0" xfId="7" applyFont="1" applyAlignment="1">
      <alignment horizontal="center"/>
    </xf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6" fillId="0" borderId="0" xfId="7" applyFont="1" applyAlignment="1">
      <alignment vertical="center"/>
    </xf>
    <xf numFmtId="0" fontId="4" fillId="0" borderId="0" xfId="7" applyFont="1" applyAlignment="1">
      <alignment horizontal="center" vertical="top"/>
    </xf>
    <xf numFmtId="4" fontId="4" fillId="0" borderId="0" xfId="7" applyNumberFormat="1" applyFont="1"/>
    <xf numFmtId="0" fontId="4" fillId="0" borderId="0" xfId="7" applyFont="1" applyAlignment="1">
      <alignment horizontal="center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vertical="center"/>
    </xf>
    <xf numFmtId="0" fontId="12" fillId="0" borderId="1" xfId="7" applyFont="1" applyBorder="1" applyAlignment="1">
      <alignment horizontal="center" vertical="center"/>
    </xf>
    <xf numFmtId="2" fontId="14" fillId="0" borderId="1" xfId="7" applyNumberFormat="1" applyFont="1" applyBorder="1" applyAlignment="1">
      <alignment horizontal="center" vertical="center" wrapText="1"/>
    </xf>
    <xf numFmtId="49" fontId="14" fillId="0" borderId="1" xfId="7" applyNumberFormat="1" applyFont="1" applyBorder="1" applyAlignment="1">
      <alignment horizontal="center" vertical="center" wrapText="1"/>
    </xf>
    <xf numFmtId="2" fontId="12" fillId="0" borderId="1" xfId="8" applyNumberFormat="1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4" fontId="12" fillId="0" borderId="4" xfId="8" applyNumberFormat="1" applyFont="1" applyBorder="1" applyAlignment="1">
      <alignment horizontal="center" vertical="center" wrapText="1"/>
    </xf>
    <xf numFmtId="2" fontId="14" fillId="0" borderId="1" xfId="7" applyNumberFormat="1" applyFont="1" applyBorder="1" applyAlignment="1">
      <alignment horizontal="center" vertical="center"/>
    </xf>
    <xf numFmtId="2" fontId="14" fillId="0" borderId="2" xfId="7" applyNumberFormat="1" applyFont="1" applyBorder="1" applyAlignment="1">
      <alignment horizontal="center" vertical="center" wrapText="1"/>
    </xf>
    <xf numFmtId="4" fontId="14" fillId="0" borderId="2" xfId="7" applyNumberFormat="1" applyFont="1" applyBorder="1" applyAlignment="1">
      <alignment horizontal="center" vertical="center" wrapText="1"/>
    </xf>
    <xf numFmtId="4" fontId="12" fillId="0" borderId="0" xfId="7" applyNumberFormat="1" applyFont="1" applyAlignment="1">
      <alignment horizontal="center" vertical="center" wrapText="1"/>
    </xf>
    <xf numFmtId="4" fontId="15" fillId="0" borderId="3" xfId="7" applyNumberFormat="1" applyFont="1" applyBorder="1" applyAlignment="1">
      <alignment horizontal="right" vertical="top" wrapText="1"/>
    </xf>
    <xf numFmtId="4" fontId="15" fillId="0" borderId="3" xfId="7" applyNumberFormat="1" applyFont="1" applyBorder="1" applyAlignment="1">
      <alignment horizontal="center" vertical="top" wrapText="1"/>
    </xf>
    <xf numFmtId="4" fontId="12" fillId="0" borderId="1" xfId="7" applyNumberFormat="1" applyFont="1" applyBorder="1" applyAlignment="1">
      <alignment horizontal="center" vertical="center"/>
    </xf>
    <xf numFmtId="0" fontId="6" fillId="0" borderId="0" xfId="7" applyFont="1" applyAlignment="1">
      <alignment horizontal="center" vertical="center" wrapText="1"/>
    </xf>
    <xf numFmtId="0" fontId="11" fillId="0" borderId="0" xfId="7" applyFont="1" applyAlignment="1">
      <alignment horizontal="left"/>
    </xf>
    <xf numFmtId="0" fontId="4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top"/>
    </xf>
    <xf numFmtId="0" fontId="4" fillId="0" borderId="0" xfId="7" applyFont="1" applyAlignment="1">
      <alignment wrapText="1"/>
    </xf>
    <xf numFmtId="0" fontId="6" fillId="0" borderId="0" xfId="7" applyFont="1" applyAlignment="1">
      <alignment horizontal="center" vertical="top" wrapText="1"/>
    </xf>
    <xf numFmtId="0" fontId="8" fillId="0" borderId="0" xfId="7" applyFont="1" applyAlignment="1">
      <alignment horizontal="center" vertical="center" wrapText="1"/>
    </xf>
    <xf numFmtId="0" fontId="0" fillId="0" borderId="0" xfId="7" applyFont="1" applyBorder="1" applyAlignment="1">
      <alignment horizontal="center" vertical="center" wrapText="1"/>
    </xf>
    <xf numFmtId="0" fontId="12" fillId="0" borderId="1" xfId="7" applyFont="1" applyBorder="1" applyAlignment="1">
      <alignment vertical="center" wrapText="1"/>
    </xf>
    <xf numFmtId="0" fontId="12" fillId="0" borderId="1" xfId="7" applyFont="1" applyBorder="1" applyAlignment="1">
      <alignment horizontal="center" vertical="center"/>
    </xf>
    <xf numFmtId="0" fontId="15" fillId="0" borderId="1" xfId="7" applyFont="1" applyBorder="1" applyAlignment="1">
      <alignment horizontal="right" vertical="top" wrapText="1"/>
    </xf>
    <xf numFmtId="4" fontId="15" fillId="0" borderId="1" xfId="7" applyNumberFormat="1" applyFont="1" applyBorder="1" applyAlignment="1">
      <alignment horizontal="right" vertical="top" wrapText="1"/>
    </xf>
    <xf numFmtId="0" fontId="13" fillId="0" borderId="0" xfId="7" applyFont="1" applyAlignment="1">
      <alignment horizontal="left" vertical="top" wrapText="1"/>
    </xf>
    <xf numFmtId="0" fontId="4" fillId="0" borderId="0" xfId="7" applyFont="1" applyAlignment="1">
      <alignment horizontal="left" vertical="top" wrapText="1"/>
    </xf>
    <xf numFmtId="0" fontId="4" fillId="0" borderId="0" xfId="7" applyFont="1" applyAlignment="1">
      <alignment horizontal="left" vertical="center" wrapText="1"/>
    </xf>
    <xf numFmtId="2" fontId="12" fillId="0" borderId="1" xfId="8" applyNumberFormat="1" applyFont="1" applyBorder="1" applyAlignment="1">
      <alignment horizontal="center" vertical="center" wrapText="1"/>
    </xf>
    <xf numFmtId="2" fontId="14" fillId="0" borderId="1" xfId="7" applyNumberFormat="1" applyFont="1" applyBorder="1" applyAlignment="1">
      <alignment horizontal="center" vertical="center" wrapText="1"/>
    </xf>
    <xf numFmtId="0" fontId="14" fillId="0" borderId="1" xfId="7" applyFont="1" applyBorder="1" applyAlignment="1">
      <alignment horizontal="center" vertical="center" wrapText="1"/>
    </xf>
    <xf numFmtId="0" fontId="13" fillId="0" borderId="0" xfId="7" applyFont="1" applyAlignment="1">
      <alignment horizontal="right" wrapText="1"/>
    </xf>
    <xf numFmtId="0" fontId="4" fillId="0" borderId="0" xfId="7" applyFont="1" applyAlignment="1">
      <alignment horizontal="right" wrapText="1"/>
    </xf>
    <xf numFmtId="0" fontId="5" fillId="0" borderId="0" xfId="7" applyFont="1" applyAlignment="1">
      <alignment horizontal="center" vertical="center" wrapText="1"/>
    </xf>
    <xf numFmtId="0" fontId="14" fillId="0" borderId="1" xfId="7" applyFont="1" applyBorder="1" applyAlignment="1">
      <alignment vertical="center" wrapText="1"/>
    </xf>
    <xf numFmtId="0" fontId="14" fillId="0" borderId="1" xfId="7" applyFont="1" applyBorder="1" applyAlignment="1">
      <alignment horizontal="justify" vertical="center" wrapText="1"/>
    </xf>
  </cellXfs>
  <cellStyles count="9">
    <cellStyle name="*unknown*" xfId="6"/>
    <cellStyle name="Comma" xfId="1"/>
    <cellStyle name="Comma [0]" xfId="2"/>
    <cellStyle name="Currency" xfId="3"/>
    <cellStyle name="Currency [0]" xfId="4"/>
    <cellStyle name="Normal" xfId="7"/>
    <cellStyle name="Percent" xfId="5"/>
    <cellStyle name="Обычный" xfId="0" builtinId="0"/>
    <cellStyle name="Обычн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175320</xdr:colOff>
      <xdr:row>5</xdr:row>
      <xdr:rowOff>205920</xdr:rowOff>
    </xdr:from>
    <xdr:to>
      <xdr:col>10</xdr:col>
      <xdr:colOff>929520</xdr:colOff>
      <xdr:row>5</xdr:row>
      <xdr:rowOff>601920</xdr:rowOff>
    </xdr:to>
    <xdr:pic>
      <xdr:nvPicPr>
        <xdr:cNvPr id="2" name="/xl/media/image.wm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152280</xdr:colOff>
      <xdr:row>5</xdr:row>
      <xdr:rowOff>182880</xdr:rowOff>
    </xdr:from>
    <xdr:to>
      <xdr:col>9</xdr:col>
      <xdr:colOff>1020600</xdr:colOff>
      <xdr:row>5</xdr:row>
      <xdr:rowOff>632160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49"/>
  <sheetViews>
    <sheetView tabSelected="1" topLeftCell="A10" workbookViewId="0">
      <selection activeCell="D20" sqref="D20:H20"/>
    </sheetView>
  </sheetViews>
  <sheetFormatPr defaultColWidth="9.15234375" defaultRowHeight="14.15"/>
  <cols>
    <col min="1" max="1" width="5.3046875" style="1" customWidth="1"/>
    <col min="2" max="2" width="20.84375" style="1" customWidth="1"/>
    <col min="3" max="3" width="13.15234375" style="1" customWidth="1"/>
    <col min="4" max="4" width="18.84375" style="1" customWidth="1"/>
    <col min="5" max="5" width="10.15234375" style="1" customWidth="1"/>
    <col min="6" max="6" width="9.3046875" style="1" customWidth="1"/>
    <col min="7" max="7" width="17.3828125" style="1" customWidth="1"/>
    <col min="8" max="9" width="17.3828125" style="2" customWidth="1"/>
    <col min="10" max="10" width="18.3046875" style="3" customWidth="1"/>
    <col min="11" max="11" width="15.3046875" style="3" customWidth="1"/>
    <col min="12" max="12" width="19.3828125" style="2" customWidth="1"/>
    <col min="13" max="13" width="13" style="2" customWidth="1"/>
    <col min="14" max="14" width="23.3046875" style="2" customWidth="1"/>
    <col min="15" max="254" width="9.15234375" style="1"/>
    <col min="255" max="16384" width="9.15234375" style="4"/>
  </cols>
  <sheetData>
    <row r="1" spans="1:254" s="5" customFormat="1" ht="29.25" customHeight="1">
      <c r="J1" s="63" t="s">
        <v>35</v>
      </c>
      <c r="K1" s="64"/>
      <c r="L1" s="64"/>
      <c r="M1" s="64"/>
      <c r="N1" s="64"/>
      <c r="O1" s="64"/>
    </row>
    <row r="2" spans="1:254" ht="25.5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>
      <c r="A3" s="62" t="s">
        <v>1</v>
      </c>
      <c r="B3" s="62"/>
      <c r="C3" s="66" t="s">
        <v>36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1.75" customHeight="1">
      <c r="A4" s="62" t="s">
        <v>2</v>
      </c>
      <c r="B4" s="62"/>
      <c r="C4" s="67" t="s">
        <v>34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93.75" customHeight="1">
      <c r="A5" s="62" t="s">
        <v>3</v>
      </c>
      <c r="B5" s="62" t="s">
        <v>4</v>
      </c>
      <c r="C5" s="62"/>
      <c r="D5" s="62" t="s">
        <v>5</v>
      </c>
      <c r="E5" s="62" t="s">
        <v>6</v>
      </c>
      <c r="F5" s="61" t="s">
        <v>7</v>
      </c>
      <c r="G5" s="33" t="s">
        <v>8</v>
      </c>
      <c r="H5" s="33" t="s">
        <v>9</v>
      </c>
      <c r="I5" s="33" t="s">
        <v>10</v>
      </c>
      <c r="J5" s="34" t="s">
        <v>11</v>
      </c>
      <c r="K5" s="34" t="s">
        <v>12</v>
      </c>
      <c r="L5" s="34" t="s">
        <v>13</v>
      </c>
      <c r="M5" s="60" t="s">
        <v>20</v>
      </c>
      <c r="N5" s="61" t="s">
        <v>14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>
      <c r="A6" s="62"/>
      <c r="B6" s="62"/>
      <c r="C6" s="62"/>
      <c r="D6" s="62"/>
      <c r="E6" s="62"/>
      <c r="F6" s="61"/>
      <c r="G6" s="35" t="s">
        <v>15</v>
      </c>
      <c r="H6" s="35" t="s">
        <v>15</v>
      </c>
      <c r="I6" s="35" t="s">
        <v>15</v>
      </c>
      <c r="J6" s="34"/>
      <c r="K6" s="34"/>
      <c r="L6" s="34" t="s">
        <v>16</v>
      </c>
      <c r="M6" s="60"/>
      <c r="N6" s="61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44.25" customHeight="1">
      <c r="A7" s="36">
        <v>1</v>
      </c>
      <c r="B7" s="53" t="s">
        <v>21</v>
      </c>
      <c r="C7" s="54"/>
      <c r="D7" s="32" t="s">
        <v>22</v>
      </c>
      <c r="E7" s="32" t="s">
        <v>18</v>
      </c>
      <c r="F7" s="32">
        <v>10</v>
      </c>
      <c r="G7" s="44">
        <v>35306</v>
      </c>
      <c r="H7" s="44">
        <v>37070</v>
      </c>
      <c r="I7" s="37" t="s">
        <v>33</v>
      </c>
      <c r="J7" s="38">
        <f>SQRT((POWER(G7-L7,2)+POWER(H7-L7,2))/(COUNT(G7:H7)-1))</f>
        <v>1247.3363620130699</v>
      </c>
      <c r="K7" s="39">
        <f>IF(L7=0,0,J7/L7*100)</f>
        <v>3.4468231513569965</v>
      </c>
      <c r="L7" s="40">
        <f>AVERAGE(G7:H7)</f>
        <v>36188</v>
      </c>
      <c r="M7" s="40">
        <f>G7</f>
        <v>35306</v>
      </c>
      <c r="N7" s="40">
        <f>F7*M7</f>
        <v>353060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ht="39" customHeight="1">
      <c r="A8" s="36">
        <v>2</v>
      </c>
      <c r="B8" s="53" t="s">
        <v>23</v>
      </c>
      <c r="C8" s="54"/>
      <c r="D8" s="32" t="s">
        <v>24</v>
      </c>
      <c r="E8" s="32" t="s">
        <v>18</v>
      </c>
      <c r="F8" s="32">
        <v>2</v>
      </c>
      <c r="G8" s="44">
        <v>23105</v>
      </c>
      <c r="H8" s="44">
        <v>23230</v>
      </c>
      <c r="I8" s="37" t="s">
        <v>33</v>
      </c>
      <c r="J8" s="38">
        <f t="shared" ref="J8:J12" si="0">SQRT((POWER(G8-L8,2)+POWER(H8-L8,2))/(COUNT(G8:H8)-1))</f>
        <v>88.388347648318444</v>
      </c>
      <c r="K8" s="39">
        <f t="shared" ref="K8:K12" si="1">IF(L8=0,0,J8/L8*100)</f>
        <v>0.38151871219733868</v>
      </c>
      <c r="L8" s="40">
        <f t="shared" ref="L8:L12" si="2">AVERAGE(G8:H8)</f>
        <v>23167.5</v>
      </c>
      <c r="M8" s="40">
        <f t="shared" ref="M8:M12" si="3">G8</f>
        <v>23105</v>
      </c>
      <c r="N8" s="40">
        <f t="shared" ref="N8:N12" si="4">F8*M8</f>
        <v>46210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ht="39" customHeight="1">
      <c r="A9" s="36">
        <v>3</v>
      </c>
      <c r="B9" s="53" t="s">
        <v>25</v>
      </c>
      <c r="C9" s="54"/>
      <c r="D9" s="32" t="s">
        <v>26</v>
      </c>
      <c r="E9" s="32" t="s">
        <v>18</v>
      </c>
      <c r="F9" s="32">
        <v>10</v>
      </c>
      <c r="G9" s="44">
        <v>5000</v>
      </c>
      <c r="H9" s="44">
        <v>5250</v>
      </c>
      <c r="I9" s="37" t="s">
        <v>33</v>
      </c>
      <c r="J9" s="38">
        <f t="shared" si="0"/>
        <v>176.77669529663689</v>
      </c>
      <c r="K9" s="39">
        <f t="shared" si="1"/>
        <v>3.4493013716416958</v>
      </c>
      <c r="L9" s="40">
        <f t="shared" si="2"/>
        <v>5125</v>
      </c>
      <c r="M9" s="40">
        <f t="shared" si="3"/>
        <v>5000</v>
      </c>
      <c r="N9" s="40">
        <f t="shared" si="4"/>
        <v>50000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39" customHeight="1">
      <c r="A10" s="36">
        <v>4</v>
      </c>
      <c r="B10" s="53" t="s">
        <v>27</v>
      </c>
      <c r="C10" s="54"/>
      <c r="D10" s="32" t="s">
        <v>28</v>
      </c>
      <c r="E10" s="32" t="s">
        <v>18</v>
      </c>
      <c r="F10" s="32">
        <v>20</v>
      </c>
      <c r="G10" s="44">
        <v>9800</v>
      </c>
      <c r="H10" s="44">
        <v>10290</v>
      </c>
      <c r="I10" s="37" t="s">
        <v>33</v>
      </c>
      <c r="J10" s="38">
        <f t="shared" si="0"/>
        <v>346.4823227814083</v>
      </c>
      <c r="K10" s="39">
        <f t="shared" si="1"/>
        <v>3.4493013716416958</v>
      </c>
      <c r="L10" s="40">
        <f t="shared" si="2"/>
        <v>10045</v>
      </c>
      <c r="M10" s="40">
        <f t="shared" si="3"/>
        <v>9800</v>
      </c>
      <c r="N10" s="40">
        <f t="shared" si="4"/>
        <v>196000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35.25" customHeight="1">
      <c r="A11" s="36">
        <v>5</v>
      </c>
      <c r="B11" s="53" t="s">
        <v>29</v>
      </c>
      <c r="C11" s="54"/>
      <c r="D11" s="32" t="s">
        <v>30</v>
      </c>
      <c r="E11" s="32" t="s">
        <v>17</v>
      </c>
      <c r="F11" s="32">
        <v>10</v>
      </c>
      <c r="G11" s="44">
        <v>22500</v>
      </c>
      <c r="H11" s="44">
        <v>23630</v>
      </c>
      <c r="I11" s="37" t="s">
        <v>33</v>
      </c>
      <c r="J11" s="38">
        <f t="shared" si="0"/>
        <v>799.03066274079868</v>
      </c>
      <c r="K11" s="39">
        <f t="shared" si="1"/>
        <v>3.4642560708467314</v>
      </c>
      <c r="L11" s="40">
        <f t="shared" si="2"/>
        <v>23065</v>
      </c>
      <c r="M11" s="40">
        <f t="shared" si="3"/>
        <v>22500</v>
      </c>
      <c r="N11" s="40">
        <f t="shared" si="4"/>
        <v>225000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30.75" customHeight="1">
      <c r="A12" s="36">
        <v>6</v>
      </c>
      <c r="B12" s="53" t="s">
        <v>31</v>
      </c>
      <c r="C12" s="54"/>
      <c r="D12" s="32" t="s">
        <v>32</v>
      </c>
      <c r="E12" s="32" t="s">
        <v>17</v>
      </c>
      <c r="F12" s="32">
        <v>10</v>
      </c>
      <c r="G12" s="44">
        <v>24600</v>
      </c>
      <c r="H12" s="44">
        <v>25830</v>
      </c>
      <c r="I12" s="41" t="s">
        <v>33</v>
      </c>
      <c r="J12" s="38">
        <f t="shared" si="0"/>
        <v>869.74134085945343</v>
      </c>
      <c r="K12" s="39">
        <f t="shared" si="1"/>
        <v>3.4493013716416949</v>
      </c>
      <c r="L12" s="40">
        <f t="shared" si="2"/>
        <v>25215</v>
      </c>
      <c r="M12" s="40">
        <f t="shared" si="3"/>
        <v>24600</v>
      </c>
      <c r="N12" s="40">
        <f t="shared" si="4"/>
        <v>246000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s="7" customFormat="1" ht="15" customHeight="1">
      <c r="A13" s="55" t="s">
        <v>19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6"/>
      <c r="M13" s="42"/>
      <c r="N13" s="43">
        <f>SUM(N7:N12)</f>
        <v>1116270</v>
      </c>
      <c r="O13" s="6"/>
    </row>
    <row r="14" spans="1:254" ht="57.75" customHeight="1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>
      <c r="A16" s="10"/>
      <c r="B16" s="10"/>
      <c r="C16" s="10"/>
      <c r="D16" s="8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>
      <c r="A17" s="11"/>
      <c r="B17" s="11"/>
      <c r="C17" s="11"/>
      <c r="D17" s="11"/>
      <c r="E17" s="11"/>
      <c r="F17" s="11"/>
      <c r="G17" s="11"/>
      <c r="H17" s="11"/>
      <c r="I17" s="10"/>
      <c r="J17" s="10"/>
      <c r="K17" s="10"/>
      <c r="L17" s="10"/>
      <c r="M17" s="10"/>
      <c r="N17" s="10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>
      <c r="A18" s="11"/>
      <c r="B18" s="11"/>
      <c r="C18" s="11"/>
      <c r="D18" s="11"/>
      <c r="E18" s="11"/>
      <c r="F18" s="11"/>
      <c r="G18" s="11"/>
      <c r="H18" s="11"/>
      <c r="I18" s="10"/>
      <c r="J18" s="12"/>
      <c r="K18" s="10"/>
      <c r="L18" s="13"/>
      <c r="M18" s="10"/>
      <c r="N18" s="12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customHeight="1">
      <c r="A19" s="11"/>
      <c r="B19" s="11"/>
      <c r="C19" s="11"/>
      <c r="D19" s="14"/>
      <c r="E19" s="14"/>
      <c r="F19" s="14"/>
      <c r="G19" s="14"/>
      <c r="H19" s="14"/>
      <c r="I19" s="10"/>
      <c r="J19" s="10"/>
      <c r="K19" s="10"/>
      <c r="L19" s="15"/>
      <c r="M19" s="10"/>
      <c r="N19" s="10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customHeight="1">
      <c r="A20" s="51"/>
      <c r="B20" s="51"/>
      <c r="C20" s="51"/>
      <c r="D20" s="52"/>
      <c r="E20" s="52"/>
      <c r="F20" s="52"/>
      <c r="G20" s="52"/>
      <c r="H20" s="52"/>
      <c r="I20" s="10"/>
      <c r="J20" s="10"/>
      <c r="K20" s="10"/>
      <c r="L20" s="10"/>
      <c r="M20" s="10"/>
      <c r="N20" s="10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customHeight="1">
      <c r="A21" s="51"/>
      <c r="B21" s="51"/>
      <c r="C21" s="51"/>
      <c r="D21" s="52"/>
      <c r="E21" s="52"/>
      <c r="F21" s="52"/>
      <c r="G21" s="52"/>
      <c r="H21" s="52"/>
      <c r="I21" s="10"/>
      <c r="J21" s="10"/>
      <c r="K21" s="10"/>
      <c r="L21" s="10"/>
      <c r="M21" s="10"/>
      <c r="N21" s="10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customHeight="1">
      <c r="A22" s="16"/>
      <c r="B22" s="16"/>
      <c r="C22" s="16"/>
      <c r="D22" s="17"/>
      <c r="E22" s="17"/>
      <c r="F22" s="17"/>
      <c r="G22" s="17"/>
      <c r="H22" s="17"/>
      <c r="I22" s="10"/>
      <c r="J22" s="10"/>
      <c r="K22" s="10"/>
      <c r="L22" s="18"/>
      <c r="M22" s="10"/>
      <c r="N22" s="10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customHeight="1">
      <c r="A23" s="10"/>
      <c r="B23" s="10"/>
      <c r="C23" s="10"/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customHeight="1">
      <c r="A24" s="46"/>
      <c r="B24" s="46"/>
      <c r="C24" s="46"/>
      <c r="D24" s="46"/>
      <c r="E24" s="46"/>
      <c r="F24" s="19"/>
      <c r="G24" s="19"/>
      <c r="H24" s="19"/>
      <c r="I24" s="19"/>
      <c r="J24" s="19"/>
      <c r="K24" s="19"/>
      <c r="L24" s="20"/>
      <c r="M24" s="10"/>
      <c r="N24" s="10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customHeight="1">
      <c r="A25" s="46"/>
      <c r="B25" s="46"/>
      <c r="C25" s="21"/>
      <c r="D25" s="19"/>
      <c r="E25" s="19"/>
      <c r="F25" s="19"/>
      <c r="G25" s="19"/>
      <c r="H25" s="19"/>
      <c r="I25" s="19"/>
      <c r="J25" s="19"/>
      <c r="K25" s="19"/>
      <c r="L25" s="10"/>
      <c r="M25" s="10"/>
      <c r="N25" s="10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" customHeight="1">
      <c r="A26" s="46"/>
      <c r="B26" s="46"/>
      <c r="C26" s="22"/>
      <c r="D26" s="19"/>
      <c r="E26" s="19"/>
      <c r="F26" s="19"/>
      <c r="G26" s="19"/>
      <c r="H26" s="19"/>
      <c r="I26" s="19"/>
      <c r="J26" s="19"/>
      <c r="K26" s="19"/>
      <c r="L26" s="10"/>
      <c r="M26" s="10"/>
      <c r="N26" s="10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" customHeight="1">
      <c r="A27" s="10"/>
      <c r="B27" s="10"/>
      <c r="C27" s="10"/>
      <c r="D27" s="8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1" customHeight="1">
      <c r="A31" s="4"/>
      <c r="B31" s="4"/>
      <c r="C31" s="23"/>
      <c r="D31" s="23"/>
      <c r="E31" s="4"/>
      <c r="F31" s="47"/>
      <c r="G31" s="47"/>
      <c r="H31" s="24"/>
      <c r="I31" s="25"/>
      <c r="J31" s="25"/>
      <c r="K31" s="24"/>
      <c r="L31" s="25"/>
      <c r="M31" s="25"/>
      <c r="N31" s="25"/>
      <c r="O31" s="2"/>
      <c r="P31" s="3"/>
      <c r="Q31" s="3"/>
      <c r="R31" s="3"/>
      <c r="S31" s="2"/>
      <c r="T31" s="2"/>
      <c r="U31" s="3"/>
      <c r="V31" s="3"/>
      <c r="W31" s="3"/>
      <c r="X31" s="3"/>
      <c r="Y31" s="2"/>
      <c r="Z31" s="2"/>
      <c r="AA31" s="2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7.25" customHeight="1">
      <c r="A32" s="26"/>
      <c r="B32" s="26"/>
      <c r="C32" s="27"/>
      <c r="D32" s="27"/>
      <c r="E32" s="4"/>
      <c r="F32" s="48"/>
      <c r="G32" s="48"/>
      <c r="H32" s="4"/>
      <c r="I32" s="28"/>
      <c r="J32" s="4"/>
      <c r="K32" s="4"/>
      <c r="L32" s="4"/>
      <c r="M32" s="4"/>
      <c r="N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31.5" customHeight="1">
      <c r="A33" s="49"/>
      <c r="B33" s="49"/>
      <c r="C33" s="49"/>
      <c r="D33" s="49"/>
      <c r="E33" s="49"/>
      <c r="H33" s="1"/>
      <c r="I33" s="1"/>
      <c r="J33" s="1"/>
      <c r="K33" s="1"/>
      <c r="L33" s="1"/>
      <c r="M33" s="1"/>
      <c r="N33" s="1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24" customHeight="1">
      <c r="A34" s="50"/>
      <c r="B34" s="50"/>
      <c r="C34" s="50"/>
      <c r="D34" s="50"/>
      <c r="E34" s="50"/>
      <c r="H34" s="1"/>
      <c r="I34" s="1"/>
      <c r="J34" s="1"/>
      <c r="K34" s="1"/>
      <c r="L34" s="1"/>
      <c r="M34" s="1"/>
      <c r="N34" s="1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30.75" customHeight="1">
      <c r="A35" s="45"/>
      <c r="B35" s="45"/>
      <c r="C35" s="45"/>
      <c r="D35" s="45"/>
      <c r="E35" s="45"/>
      <c r="H35" s="1"/>
      <c r="I35" s="1"/>
      <c r="J35" s="1"/>
      <c r="K35" s="1"/>
      <c r="L35" s="1"/>
      <c r="M35" s="1"/>
      <c r="N35" s="1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21" customHeight="1">
      <c r="A36" s="45"/>
      <c r="B36" s="45"/>
      <c r="C36" s="45"/>
      <c r="D36" s="45"/>
      <c r="E36" s="45"/>
      <c r="F36" s="29"/>
      <c r="G36" s="9"/>
      <c r="H36" s="1"/>
      <c r="I36" s="1"/>
      <c r="J36" s="9"/>
      <c r="K36" s="1"/>
      <c r="L36" s="1"/>
      <c r="M36" s="1"/>
      <c r="N36" s="1"/>
      <c r="S36" s="9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4.25" customHeight="1">
      <c r="A37" s="30"/>
      <c r="B37" s="30"/>
      <c r="C37" s="30"/>
      <c r="D37" s="30"/>
      <c r="E37" s="30"/>
      <c r="F37" s="9"/>
      <c r="G37" s="9"/>
      <c r="H37" s="9"/>
      <c r="I37" s="9"/>
      <c r="J37" s="9"/>
      <c r="K37" s="9"/>
      <c r="L37" s="9"/>
      <c r="M37" s="9"/>
      <c r="N37" s="9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4.25" customHeight="1">
      <c r="A38" s="31"/>
      <c r="B38" s="31"/>
      <c r="G38" s="2"/>
      <c r="I38" s="3"/>
      <c r="K38" s="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14.25" customHeight="1">
      <c r="A39" s="31"/>
      <c r="B39" s="31"/>
      <c r="G39" s="2"/>
      <c r="I39" s="3"/>
      <c r="K39" s="2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14.25" customHeight="1">
      <c r="A40" s="31"/>
      <c r="B40" s="31"/>
      <c r="G40" s="2"/>
      <c r="I40" s="3"/>
      <c r="K40" s="2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14.25" customHeight="1">
      <c r="A41" s="31"/>
      <c r="B41" s="31"/>
      <c r="G41" s="2"/>
      <c r="I41" s="3"/>
      <c r="K41" s="2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14.25" customHeight="1">
      <c r="A42" s="31"/>
      <c r="B42" s="31"/>
      <c r="G42" s="2"/>
      <c r="I42" s="3"/>
      <c r="K42" s="2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14.25" customHeight="1">
      <c r="A43" s="31"/>
      <c r="B43" s="31"/>
      <c r="G43" s="2"/>
      <c r="I43" s="3"/>
      <c r="K43" s="2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14.25" customHeight="1">
      <c r="A44" s="31"/>
      <c r="B44" s="31"/>
      <c r="G44" s="2"/>
      <c r="I44" s="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  <row r="45" spans="1:254" ht="14.25" customHeight="1">
      <c r="A45" s="31"/>
      <c r="B45" s="31"/>
      <c r="G45" s="2"/>
      <c r="I45" s="3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</row>
    <row r="46" spans="1:254" ht="14.25" customHeight="1">
      <c r="A46" s="31"/>
      <c r="B46" s="31"/>
      <c r="G46" s="2"/>
      <c r="I46" s="3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</row>
    <row r="47" spans="1:254" ht="14.25" customHeight="1">
      <c r="A47" s="31"/>
      <c r="B47" s="31"/>
      <c r="G47" s="2"/>
      <c r="I47" s="3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</row>
    <row r="48" spans="1:254" ht="14.25" customHeight="1">
      <c r="A48" s="4"/>
      <c r="B48" s="31"/>
      <c r="C48" s="31"/>
      <c r="D48" s="31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</row>
    <row r="49" spans="2:11" s="4" customFormat="1" ht="14.25" customHeight="1">
      <c r="B49" s="31"/>
      <c r="C49" s="31"/>
      <c r="D49" s="31"/>
      <c r="E49" s="1"/>
      <c r="F49" s="1"/>
      <c r="G49" s="1"/>
      <c r="H49" s="2"/>
      <c r="I49" s="2"/>
      <c r="J49" s="3"/>
      <c r="K49" s="3"/>
    </row>
  </sheetData>
  <mergeCells count="36">
    <mergeCell ref="J1:O1"/>
    <mergeCell ref="A2:N2"/>
    <mergeCell ref="A3:B3"/>
    <mergeCell ref="C3:N3"/>
    <mergeCell ref="A4:B4"/>
    <mergeCell ref="C4:N4"/>
    <mergeCell ref="A5:A6"/>
    <mergeCell ref="B5:C6"/>
    <mergeCell ref="D5:D6"/>
    <mergeCell ref="E5:E6"/>
    <mergeCell ref="F5:F6"/>
    <mergeCell ref="M5:M6"/>
    <mergeCell ref="N5:N6"/>
    <mergeCell ref="B7:C7"/>
    <mergeCell ref="B8:C8"/>
    <mergeCell ref="B11:C11"/>
    <mergeCell ref="B9:C9"/>
    <mergeCell ref="B10:C10"/>
    <mergeCell ref="B12:C12"/>
    <mergeCell ref="A13:L13"/>
    <mergeCell ref="A14:O14"/>
    <mergeCell ref="A15:N15"/>
    <mergeCell ref="A20:C20"/>
    <mergeCell ref="D20:H20"/>
    <mergeCell ref="A21:C21"/>
    <mergeCell ref="D21:H21"/>
    <mergeCell ref="A24:B24"/>
    <mergeCell ref="C24:E24"/>
    <mergeCell ref="A25:B25"/>
    <mergeCell ref="A35:E35"/>
    <mergeCell ref="A36:E36"/>
    <mergeCell ref="A26:B26"/>
    <mergeCell ref="F31:G31"/>
    <mergeCell ref="F32:G32"/>
    <mergeCell ref="A33:E33"/>
    <mergeCell ref="A34:E34"/>
  </mergeCells>
  <pageMargins left="0.7" right="0.7" top="0.75" bottom="0.75" header="0.3" footer="0.3"/>
  <pageSetup paperSize="9" scale="3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Samsung</cp:lastModifiedBy>
  <cp:lastPrinted>2026-09-24T08:50:19Z</cp:lastPrinted>
  <dcterms:created xsi:type="dcterms:W3CDTF">2026-09-18T05:24:18Z</dcterms:created>
  <dcterms:modified xsi:type="dcterms:W3CDTF">2026-09-24T16:46:43Z</dcterms:modified>
</cp:coreProperties>
</file>