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8720" windowHeight="12549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/>
  <c r="N9"/>
  <c r="N10"/>
  <c r="N11"/>
  <c r="L8"/>
  <c r="J8" s="1"/>
  <c r="K8" s="1"/>
  <c r="L9"/>
  <c r="J9" s="1"/>
  <c r="K9" s="1"/>
  <c r="L10"/>
  <c r="L11"/>
  <c r="M9"/>
  <c r="M10"/>
  <c r="M11"/>
  <c r="M8"/>
  <c r="M7"/>
  <c r="N7" s="1"/>
  <c r="L7"/>
  <c r="J7" s="1"/>
  <c r="K7" s="1"/>
  <c r="J11" l="1"/>
  <c r="K11" s="1"/>
  <c r="J10"/>
  <c r="K10" s="1"/>
  <c r="N12"/>
</calcChain>
</file>

<file path=xl/sharedStrings.xml><?xml version="1.0" encoding="utf-8"?>
<sst xmlns="http://schemas.openxmlformats.org/spreadsheetml/2006/main" count="40" uniqueCount="34">
  <si>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</si>
  <si>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</si>
  <si>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</si>
  <si>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</si>
  <si>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</si>
  <si>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</si>
  <si>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</si>
  <si>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</si>
  <si>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</si>
  <si>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</si>
  <si>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</si>
  <si>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</si>
  <si>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</si>
  <si>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</si>
  <si>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>Начальная (максимальная) цена договора, руб.</t>
  </si>
  <si>
    <t>Цена за ед. по выбранному ценовому предложению, руб.</t>
  </si>
  <si>
    <t xml:space="preserve">Картофель </t>
  </si>
  <si>
    <t>Капуста белокочанная</t>
  </si>
  <si>
    <t xml:space="preserve">Морковь </t>
  </si>
  <si>
    <t xml:space="preserve">Лук репчатый </t>
  </si>
  <si>
    <t>Свекла</t>
  </si>
  <si>
    <t>кг</t>
  </si>
  <si>
    <t>Приложение № 3
к извещению</t>
  </si>
  <si>
    <t>Поставка свежих овощей для нужд АСУСО Омской области «Омский дом-интернат»</t>
  </si>
  <si>
    <t>Метод сопоставимых рыночных цен (анализа рынка), пункт 6.8 Положения о закупке: использованы два ценовых предложения. НМЦД определена по наименьшим ценам ООО «Русское Поле» (КП от 19.08.2026), что не превышает среднее значение рыночной стоимости. Второй источник: КП ИП Сеидовой Л. Р. К. Цены за единицу приведены в рублях за кг.</t>
  </si>
  <si>
    <t>01.13.51.120</t>
  </si>
  <si>
    <t>01.13.12.120</t>
  </si>
  <si>
    <t>01.13.41.110</t>
  </si>
  <si>
    <t>01.13.43.110</t>
  </si>
  <si>
    <t>01.13.49.110</t>
  </si>
  <si>
    <t>Источник № 1  ООО «Русское Поле»</t>
  </si>
  <si>
    <t>Источник № 2  ИП Сеидова,</t>
  </si>
  <si>
    <t>Средняя, руб./кг</t>
  </si>
  <si>
    <t>НМЦД установлена методом анализа рынка на основании двух КП по минимальной цене единицы каждого товара (ООО «Русское Поле»); сумма 3 877 000,00 руб. Значение ниже среднего рыночного уровня и соответствует пункту 6.8 Положения. Количества соответствуют техническому заданию. Перед размещением подтвердить применимость ценовых предложений к поставкам партиями в октябре 2026 — сентябре 2027 года с доставкой по адресу заказчика.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</si>
</sst>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  <numFmt numFmtId="166" formatCode="0.0000000"/>
    <numFmt numFmtId="167" formatCode="0.00000000"/>
    <numFmt numFmtId="168" formatCode="0.00000000000"/>
    <numFmt numFmtId="169" formatCode="0.000"/>
    <numFmt numFmtId="170" formatCode="m/d/yyyy"/>
  </numFmts>
  <fonts count="15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5" fontId="1" fillId="0" borderId="0" applyBorder="0" applyAlignment="0" applyProtection="0"/>
    <xf numFmtId="164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77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4" fontId="6" fillId="0" borderId="4" xfId="7" applyNumberFormat="1" applyFont="1" applyBorder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6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7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8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9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70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5" xfId="7" applyNumberFormat="1" applyFont="1" applyBorder="1" applyAlignment="1">
      <alignment horizontal="center" vertical="top" wrapText="1"/>
    </xf>
    <xf numFmtId="4" fontId="7" fillId="0" borderId="5" xfId="7" applyNumberFormat="1" applyFont="1" applyBorder="1" applyAlignment="1">
      <alignment horizontal="right" vertical="top" wrapText="1"/>
    </xf>
    <xf numFmtId="0" fontId="13" fillId="0" borderId="1" xfId="7" applyFont="1" applyBorder="1" applyAlignment="1">
      <alignment horizontal="center" vertical="center" wrapText="1"/>
    </xf>
    <xf numFmtId="4" fontId="6" fillId="0" borderId="1" xfId="7" applyNumberFormat="1" applyFont="1" applyBorder="1" applyAlignment="1">
      <alignment horizontal="center" vertical="center" wrapText="1"/>
    </xf>
    <xf numFmtId="49" fontId="4" fillId="2" borderId="5" xfId="7" applyNumberFormat="1" applyFont="1" applyFill="1" applyBorder="1" applyAlignment="1">
      <alignment horizontal="center" vertical="center" wrapText="1"/>
    </xf>
    <xf numFmtId="49" fontId="4" fillId="2" borderId="1" xfId="7" applyNumberFormat="1" applyFont="1" applyFill="1" applyBorder="1" applyAlignment="1">
      <alignment horizontal="center" vertical="center" wrapText="1"/>
    </xf>
    <xf numFmtId="49" fontId="6" fillId="2" borderId="1" xfId="7" applyNumberFormat="1" applyFont="1" applyFill="1" applyBorder="1" applyAlignment="1">
      <alignment horizontal="center" vertical="center" wrapText="1"/>
    </xf>
    <xf numFmtId="1" fontId="6" fillId="0" borderId="1" xfId="7" applyNumberFormat="1" applyFont="1" applyBorder="1" applyAlignment="1">
      <alignment horizontal="center" vertical="center"/>
    </xf>
    <xf numFmtId="0" fontId="6" fillId="0" borderId="0" xfId="7" applyFont="1" applyAlignment="1">
      <alignment horizontal="center" vertical="center" wrapText="1"/>
    </xf>
    <xf numFmtId="0" fontId="14" fillId="0" borderId="0" xfId="7" applyFont="1" applyAlignment="1">
      <alignment horizontal="left"/>
    </xf>
    <xf numFmtId="0" fontId="11" fillId="0" borderId="0" xfId="7" applyFont="1" applyAlignment="1">
      <alignment horizontal="left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12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center" wrapText="1"/>
    </xf>
    <xf numFmtId="0" fontId="12" fillId="0" borderId="1" xfId="7" applyFont="1" applyBorder="1" applyAlignment="1">
      <alignment horizontal="center"/>
    </xf>
    <xf numFmtId="0" fontId="4" fillId="0" borderId="1" xfId="7" applyFont="1" applyBorder="1" applyAlignment="1">
      <alignment horizontal="center"/>
    </xf>
    <xf numFmtId="2" fontId="6" fillId="0" borderId="1" xfId="8" applyNumberFormat="1" applyFont="1" applyBorder="1" applyAlignment="1">
      <alignment horizontal="center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</cellXfs>
  <cellStyles count="9">
    <cellStyle name="*unknown*" xfId="6"/>
    <cellStyle name="Comma" xfId="1"/>
    <cellStyle name="Comma [0]" xfId="2"/>
    <cellStyle name="Currency" xfId="3"/>
    <cellStyle name="Currency [0]" xfId="4"/>
    <cellStyle name="Normal" xfId="7"/>
    <cellStyle name="Percent" xfId="5"/>
    <cellStyle name="Обычный" xfId="0" builtinId="0"/>
    <cellStyle name="Обычн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8"/>
  <sheetViews>
    <sheetView tabSelected="1" topLeftCell="C4" workbookViewId="0">
      <selection activeCell="A23" sqref="A23:E26"/>
    </sheetView>
  </sheetViews>
  <sheetFormatPr defaultColWidth="9.15234375" defaultRowHeight="14.15"/>
  <cols>
    <col min="1" max="1" width="5.3046875" style="1" customWidth="1"/>
    <col min="2" max="2" width="20.84375" style="1" customWidth="1"/>
    <col min="3" max="3" width="13.15234375" style="1" customWidth="1"/>
    <col min="4" max="4" width="18.84375" style="1" customWidth="1"/>
    <col min="5" max="5" width="10.15234375" style="1" customWidth="1"/>
    <col min="6" max="6" width="9.3046875" style="1" customWidth="1"/>
    <col min="7" max="7" width="17.3828125" style="1" customWidth="1"/>
    <col min="8" max="9" width="17.3828125" style="2" customWidth="1"/>
    <col min="10" max="10" width="18.3046875" style="3" customWidth="1"/>
    <col min="11" max="11" width="15.3046875" style="3" customWidth="1"/>
    <col min="12" max="12" width="19.3828125" style="2" customWidth="1"/>
    <col min="13" max="13" width="13" style="2" customWidth="1"/>
    <col min="14" max="14" width="23.3046875" style="2" customWidth="1"/>
    <col min="15" max="254" width="9.15234375" style="1"/>
    <col min="255" max="16384" width="9.15234375" style="4"/>
  </cols>
  <sheetData>
    <row r="1" spans="1:254" s="5" customFormat="1" ht="29.25" customHeight="1">
      <c r="J1" s="73" t="s">
        <v>22</v>
      </c>
      <c r="K1" s="73"/>
      <c r="L1" s="73"/>
      <c r="M1" s="73"/>
      <c r="N1" s="73"/>
      <c r="O1" s="73"/>
    </row>
    <row r="2" spans="1:254" ht="25.5" customHeight="1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71" t="s">
        <v>1</v>
      </c>
      <c r="B3" s="71"/>
      <c r="C3" s="75" t="s">
        <v>23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71" t="s">
        <v>2</v>
      </c>
      <c r="B4" s="71"/>
      <c r="C4" s="76" t="s">
        <v>24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>
      <c r="A5" s="71" t="s">
        <v>3</v>
      </c>
      <c r="B5" s="71" t="s">
        <v>4</v>
      </c>
      <c r="C5" s="71"/>
      <c r="D5" s="71" t="s">
        <v>5</v>
      </c>
      <c r="E5" s="71" t="s">
        <v>6</v>
      </c>
      <c r="F5" s="70" t="s">
        <v>7</v>
      </c>
      <c r="G5" s="6" t="s">
        <v>30</v>
      </c>
      <c r="H5" s="6" t="s">
        <v>31</v>
      </c>
      <c r="I5" s="6" t="s">
        <v>8</v>
      </c>
      <c r="J5" s="7" t="s">
        <v>9</v>
      </c>
      <c r="K5" s="7" t="s">
        <v>10</v>
      </c>
      <c r="L5" s="7" t="s">
        <v>11</v>
      </c>
      <c r="M5" s="69" t="s">
        <v>15</v>
      </c>
      <c r="N5" s="70" t="s">
        <v>12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71"/>
      <c r="B6" s="71"/>
      <c r="C6" s="71"/>
      <c r="D6" s="71"/>
      <c r="E6" s="71"/>
      <c r="F6" s="70"/>
      <c r="G6" s="8" t="s">
        <v>13</v>
      </c>
      <c r="H6" s="8" t="s">
        <v>13</v>
      </c>
      <c r="I6" s="8" t="s">
        <v>13</v>
      </c>
      <c r="J6" s="7"/>
      <c r="K6" s="7"/>
      <c r="L6" s="7" t="s">
        <v>32</v>
      </c>
      <c r="M6" s="69"/>
      <c r="N6" s="70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>
      <c r="A7" s="9">
        <v>1</v>
      </c>
      <c r="B7" s="71" t="s">
        <v>16</v>
      </c>
      <c r="C7" s="71"/>
      <c r="D7" s="47" t="s">
        <v>25</v>
      </c>
      <c r="E7" s="45" t="s">
        <v>21</v>
      </c>
      <c r="F7" s="10">
        <v>56800</v>
      </c>
      <c r="G7" s="11">
        <v>35</v>
      </c>
      <c r="H7" s="11">
        <v>54</v>
      </c>
      <c r="I7" s="12"/>
      <c r="J7" s="40">
        <f>SQRT((POWER(G7-L7,2)+POWER(H7-L7,2))/(COUNT(G7:H7)-1))</f>
        <v>13.435028842544403</v>
      </c>
      <c r="K7" s="41">
        <f>IF(L7=0,0,J7/L7*100)</f>
        <v>30.191076050661579</v>
      </c>
      <c r="L7" s="42">
        <f>AVERAGE(G7:H7)</f>
        <v>44.5</v>
      </c>
      <c r="M7" s="42">
        <f>G7</f>
        <v>35</v>
      </c>
      <c r="N7" s="42">
        <f>F7*M7</f>
        <v>1988000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39" customHeight="1">
      <c r="A8" s="9">
        <v>2</v>
      </c>
      <c r="B8" s="71" t="s">
        <v>17</v>
      </c>
      <c r="C8" s="71"/>
      <c r="D8" s="47" t="s">
        <v>26</v>
      </c>
      <c r="E8" s="45" t="s">
        <v>21</v>
      </c>
      <c r="F8" s="10">
        <v>9800</v>
      </c>
      <c r="G8" s="11">
        <v>30</v>
      </c>
      <c r="H8" s="11">
        <v>52</v>
      </c>
      <c r="I8" s="12"/>
      <c r="J8" s="40">
        <f t="shared" ref="J8:J11" si="0">SQRT((POWER(G8-L8,2)+POWER(H8-L8,2))/(COUNT(G8:H8)-1))</f>
        <v>15.556349186104045</v>
      </c>
      <c r="K8" s="41">
        <f t="shared" ref="K8:K11" si="1">IF(L8=0,0,J8/L8*100)</f>
        <v>37.942315088058649</v>
      </c>
      <c r="L8" s="42">
        <f t="shared" ref="L8:L11" si="2">AVERAGE(G8:H8)</f>
        <v>41</v>
      </c>
      <c r="M8" s="42">
        <f>G8</f>
        <v>30</v>
      </c>
      <c r="N8" s="42">
        <f t="shared" ref="N8:N11" si="3">F8*M8</f>
        <v>294000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35.25" customHeight="1">
      <c r="A9" s="9">
        <v>3</v>
      </c>
      <c r="B9" s="72" t="s">
        <v>18</v>
      </c>
      <c r="C9" s="71"/>
      <c r="D9" s="48" t="s">
        <v>27</v>
      </c>
      <c r="E9" s="45" t="s">
        <v>21</v>
      </c>
      <c r="F9" s="10">
        <v>20800</v>
      </c>
      <c r="G9" s="11">
        <v>40</v>
      </c>
      <c r="H9" s="11">
        <v>50</v>
      </c>
      <c r="I9" s="12"/>
      <c r="J9" s="40">
        <f t="shared" si="0"/>
        <v>7.0710678118654755</v>
      </c>
      <c r="K9" s="41">
        <f t="shared" si="1"/>
        <v>15.713484026367725</v>
      </c>
      <c r="L9" s="42">
        <f t="shared" si="2"/>
        <v>45</v>
      </c>
      <c r="M9" s="42">
        <f t="shared" ref="M9:M11" si="4">G9</f>
        <v>40</v>
      </c>
      <c r="N9" s="42">
        <f t="shared" si="3"/>
        <v>832000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35.25" customHeight="1">
      <c r="A10" s="9">
        <v>4</v>
      </c>
      <c r="B10" s="60" t="s">
        <v>19</v>
      </c>
      <c r="C10" s="61"/>
      <c r="D10" s="48" t="s">
        <v>28</v>
      </c>
      <c r="E10" s="45" t="s">
        <v>21</v>
      </c>
      <c r="F10" s="10">
        <v>11600</v>
      </c>
      <c r="G10" s="11">
        <v>35</v>
      </c>
      <c r="H10" s="11">
        <v>51</v>
      </c>
      <c r="I10" s="11"/>
      <c r="J10" s="40">
        <f t="shared" si="0"/>
        <v>11.313708498984761</v>
      </c>
      <c r="K10" s="41">
        <f t="shared" si="1"/>
        <v>26.310949997638978</v>
      </c>
      <c r="L10" s="42">
        <f t="shared" si="2"/>
        <v>43</v>
      </c>
      <c r="M10" s="42">
        <f t="shared" si="4"/>
        <v>35</v>
      </c>
      <c r="N10" s="42">
        <f t="shared" si="3"/>
        <v>406000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30.75" customHeight="1">
      <c r="A11" s="9">
        <v>5</v>
      </c>
      <c r="B11" s="67" t="s">
        <v>20</v>
      </c>
      <c r="C11" s="68"/>
      <c r="D11" s="49" t="s">
        <v>29</v>
      </c>
      <c r="E11" s="45" t="s">
        <v>21</v>
      </c>
      <c r="F11" s="50">
        <v>10200</v>
      </c>
      <c r="G11" s="46">
        <v>35</v>
      </c>
      <c r="H11" s="13">
        <v>49</v>
      </c>
      <c r="I11" s="46"/>
      <c r="J11" s="40">
        <f t="shared" si="0"/>
        <v>9.8994949366116654</v>
      </c>
      <c r="K11" s="41">
        <f t="shared" si="1"/>
        <v>23.570226039551585</v>
      </c>
      <c r="L11" s="42">
        <f t="shared" si="2"/>
        <v>42</v>
      </c>
      <c r="M11" s="42">
        <f t="shared" si="4"/>
        <v>35</v>
      </c>
      <c r="N11" s="42">
        <f t="shared" si="3"/>
        <v>357000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15" customFormat="1" ht="15" customHeight="1">
      <c r="A12" s="62" t="s">
        <v>14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  <c r="M12" s="44"/>
      <c r="N12" s="43">
        <f>SUM(N7:N11)</f>
        <v>3877000</v>
      </c>
      <c r="O12" s="14"/>
    </row>
    <row r="13" spans="1:254" ht="57.75" customHeight="1">
      <c r="A13" s="64" t="s">
        <v>33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18"/>
      <c r="B15" s="18"/>
      <c r="C15" s="18"/>
      <c r="D15" s="16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19"/>
      <c r="B16" s="19"/>
      <c r="C16" s="19"/>
      <c r="D16" s="19"/>
      <c r="E16" s="19"/>
      <c r="F16" s="19"/>
      <c r="G16" s="19"/>
      <c r="H16" s="19"/>
      <c r="I16" s="18"/>
      <c r="J16" s="18"/>
      <c r="K16" s="18"/>
      <c r="L16" s="18"/>
      <c r="M16" s="18"/>
      <c r="N16" s="18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9"/>
      <c r="B17" s="19"/>
      <c r="C17" s="19"/>
      <c r="D17" s="19"/>
      <c r="E17" s="19"/>
      <c r="F17" s="19"/>
      <c r="G17" s="19"/>
      <c r="H17" s="19"/>
      <c r="I17" s="18"/>
      <c r="J17" s="20"/>
      <c r="K17" s="18"/>
      <c r="L17" s="21"/>
      <c r="M17" s="18"/>
      <c r="N17" s="20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9"/>
      <c r="B18" s="19"/>
      <c r="C18" s="19"/>
      <c r="D18" s="22"/>
      <c r="E18" s="22"/>
      <c r="F18" s="22"/>
      <c r="G18" s="22"/>
      <c r="H18" s="22"/>
      <c r="I18" s="18"/>
      <c r="J18" s="18"/>
      <c r="K18" s="18"/>
      <c r="L18" s="23"/>
      <c r="M18" s="18"/>
      <c r="N18" s="18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58"/>
      <c r="B19" s="58"/>
      <c r="C19" s="58"/>
      <c r="D19" s="59"/>
      <c r="E19" s="59"/>
      <c r="F19" s="59"/>
      <c r="G19" s="59"/>
      <c r="H19" s="59"/>
      <c r="I19" s="18"/>
      <c r="J19" s="18"/>
      <c r="K19" s="18"/>
      <c r="L19" s="18"/>
      <c r="M19" s="18"/>
      <c r="N19" s="18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58"/>
      <c r="B20" s="58"/>
      <c r="C20" s="58"/>
      <c r="D20" s="59"/>
      <c r="E20" s="59"/>
      <c r="F20" s="59"/>
      <c r="G20" s="59"/>
      <c r="H20" s="59"/>
      <c r="I20" s="18"/>
      <c r="J20" s="18"/>
      <c r="K20" s="18"/>
      <c r="L20" s="18"/>
      <c r="M20" s="18"/>
      <c r="N20" s="18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24"/>
      <c r="B21" s="24"/>
      <c r="C21" s="24"/>
      <c r="D21" s="25"/>
      <c r="E21" s="25"/>
      <c r="F21" s="25"/>
      <c r="G21" s="25"/>
      <c r="H21" s="25"/>
      <c r="I21" s="18"/>
      <c r="J21" s="18"/>
      <c r="K21" s="18"/>
      <c r="L21" s="26"/>
      <c r="M21" s="18"/>
      <c r="N21" s="18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8"/>
      <c r="B22" s="18"/>
      <c r="C22" s="18"/>
      <c r="D22" s="16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53"/>
      <c r="B23" s="53"/>
      <c r="C23" s="53"/>
      <c r="D23" s="53"/>
      <c r="E23" s="53"/>
      <c r="F23" s="27"/>
      <c r="G23" s="27"/>
      <c r="H23" s="27"/>
      <c r="I23" s="27"/>
      <c r="J23" s="27"/>
      <c r="K23" s="27"/>
      <c r="L23" s="28"/>
      <c r="M23" s="18"/>
      <c r="N23" s="18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53"/>
      <c r="B24" s="53"/>
      <c r="C24" s="29"/>
      <c r="D24" s="27"/>
      <c r="E24" s="27"/>
      <c r="F24" s="27"/>
      <c r="G24" s="27"/>
      <c r="H24" s="27"/>
      <c r="I24" s="27"/>
      <c r="J24" s="27"/>
      <c r="K24" s="27"/>
      <c r="L24" s="18"/>
      <c r="M24" s="18"/>
      <c r="N24" s="18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52"/>
      <c r="B25" s="53"/>
      <c r="C25" s="30"/>
      <c r="D25" s="27"/>
      <c r="E25" s="27"/>
      <c r="F25" s="27"/>
      <c r="G25" s="27"/>
      <c r="H25" s="27"/>
      <c r="I25" s="27"/>
      <c r="J25" s="27"/>
      <c r="K25" s="27"/>
      <c r="L25" s="18"/>
      <c r="M25" s="18"/>
      <c r="N25" s="18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customHeight="1">
      <c r="A26" s="18"/>
      <c r="B26" s="18"/>
      <c r="C26" s="18"/>
      <c r="D26" s="16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21" customHeight="1">
      <c r="A30" s="4"/>
      <c r="B30" s="4"/>
      <c r="C30" s="31"/>
      <c r="D30" s="31"/>
      <c r="E30" s="4"/>
      <c r="F30" s="54"/>
      <c r="G30" s="54"/>
      <c r="H30" s="32"/>
      <c r="I30" s="33"/>
      <c r="J30" s="33"/>
      <c r="K30" s="32"/>
      <c r="L30" s="33"/>
      <c r="M30" s="33"/>
      <c r="N30" s="33"/>
      <c r="O30" s="2"/>
      <c r="P30" s="3"/>
      <c r="Q30" s="3"/>
      <c r="R30" s="3"/>
      <c r="S30" s="2"/>
      <c r="T30" s="2"/>
      <c r="U30" s="3"/>
      <c r="V30" s="3"/>
      <c r="W30" s="3"/>
      <c r="X30" s="3"/>
      <c r="Y30" s="2"/>
      <c r="Z30" s="2"/>
      <c r="AA30" s="2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7.25" customHeight="1">
      <c r="A31" s="34"/>
      <c r="B31" s="34"/>
      <c r="C31" s="35"/>
      <c r="D31" s="35"/>
      <c r="E31" s="4"/>
      <c r="F31" s="55"/>
      <c r="G31" s="55"/>
      <c r="H31" s="4"/>
      <c r="I31" s="36"/>
      <c r="J31" s="4"/>
      <c r="K31" s="4"/>
      <c r="L31" s="4"/>
      <c r="M31" s="4"/>
      <c r="N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31.5" customHeight="1">
      <c r="A32" s="56"/>
      <c r="B32" s="56"/>
      <c r="C32" s="56"/>
      <c r="D32" s="56"/>
      <c r="E32" s="56"/>
      <c r="H32" s="1"/>
      <c r="I32" s="1"/>
      <c r="J32" s="1"/>
      <c r="K32" s="1"/>
      <c r="L32" s="1"/>
      <c r="M32" s="1"/>
      <c r="N32" s="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4" customHeight="1">
      <c r="A33" s="57"/>
      <c r="B33" s="57"/>
      <c r="C33" s="57"/>
      <c r="D33" s="57"/>
      <c r="E33" s="57"/>
      <c r="H33" s="1"/>
      <c r="I33" s="1"/>
      <c r="J33" s="1"/>
      <c r="K33" s="1"/>
      <c r="L33" s="1"/>
      <c r="M33" s="1"/>
      <c r="N33" s="1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30.75" customHeight="1">
      <c r="A34" s="51"/>
      <c r="B34" s="51"/>
      <c r="C34" s="51"/>
      <c r="D34" s="51"/>
      <c r="E34" s="51"/>
      <c r="H34" s="1"/>
      <c r="I34" s="1"/>
      <c r="J34" s="1"/>
      <c r="K34" s="1"/>
      <c r="L34" s="1"/>
      <c r="M34" s="1"/>
      <c r="N34" s="1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21" customHeight="1">
      <c r="A35" s="51"/>
      <c r="B35" s="51"/>
      <c r="C35" s="51"/>
      <c r="D35" s="51"/>
      <c r="E35" s="51"/>
      <c r="F35" s="37"/>
      <c r="G35" s="17"/>
      <c r="H35" s="1"/>
      <c r="I35" s="1"/>
      <c r="J35" s="17"/>
      <c r="K35" s="1"/>
      <c r="L35" s="1"/>
      <c r="M35" s="1"/>
      <c r="N35" s="1"/>
      <c r="S35" s="17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>
      <c r="A36" s="38"/>
      <c r="B36" s="38"/>
      <c r="C36" s="38"/>
      <c r="D36" s="38"/>
      <c r="E36" s="38"/>
      <c r="F36" s="17"/>
      <c r="G36" s="17"/>
      <c r="H36" s="17"/>
      <c r="I36" s="17"/>
      <c r="J36" s="17"/>
      <c r="K36" s="17"/>
      <c r="L36" s="17"/>
      <c r="M36" s="17"/>
      <c r="N36" s="17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>
      <c r="A37" s="39"/>
      <c r="B37" s="39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>
      <c r="A38" s="39"/>
      <c r="B38" s="39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>
      <c r="A39" s="39"/>
      <c r="B39" s="39"/>
      <c r="G39" s="2"/>
      <c r="I39" s="3"/>
      <c r="K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>
      <c r="A40" s="39"/>
      <c r="B40" s="39"/>
      <c r="G40" s="2"/>
      <c r="I40" s="3"/>
      <c r="K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>
      <c r="A41" s="39"/>
      <c r="B41" s="39"/>
      <c r="G41" s="2"/>
      <c r="I41" s="3"/>
      <c r="K41" s="2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>
      <c r="A42" s="39"/>
      <c r="B42" s="39"/>
      <c r="G42" s="2"/>
      <c r="I42" s="3"/>
      <c r="K42" s="2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>
      <c r="A43" s="39"/>
      <c r="B43" s="39"/>
      <c r="G43" s="2"/>
      <c r="I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>
      <c r="A44" s="39"/>
      <c r="B44" s="39"/>
      <c r="G44" s="2"/>
      <c r="I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 ht="14.25" customHeight="1">
      <c r="A45" s="39"/>
      <c r="B45" s="39"/>
      <c r="G45" s="2"/>
      <c r="I45" s="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 ht="14.25" customHeight="1">
      <c r="A46" s="39"/>
      <c r="B46" s="39"/>
      <c r="G46" s="2"/>
      <c r="I46" s="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1:254" ht="14.25" customHeight="1">
      <c r="A47" s="4"/>
      <c r="B47" s="39"/>
      <c r="C47" s="39"/>
      <c r="D47" s="3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</row>
    <row r="48" spans="1:254" ht="14.25" customHeight="1">
      <c r="A48" s="4"/>
      <c r="B48" s="39"/>
      <c r="C48" s="39"/>
      <c r="D48" s="3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</row>
  </sheetData>
  <mergeCells count="35">
    <mergeCell ref="J1:O1"/>
    <mergeCell ref="A2:N2"/>
    <mergeCell ref="A3:B3"/>
    <mergeCell ref="C3:N3"/>
    <mergeCell ref="A4:B4"/>
    <mergeCell ref="C4:N4"/>
    <mergeCell ref="A5:A6"/>
    <mergeCell ref="B5:C6"/>
    <mergeCell ref="D5:D6"/>
    <mergeCell ref="E5:E6"/>
    <mergeCell ref="F5:F6"/>
    <mergeCell ref="M5:M6"/>
    <mergeCell ref="N5:N6"/>
    <mergeCell ref="B7:C7"/>
    <mergeCell ref="B8:C8"/>
    <mergeCell ref="B9:C9"/>
    <mergeCell ref="B10:C10"/>
    <mergeCell ref="A12:L12"/>
    <mergeCell ref="A13:O13"/>
    <mergeCell ref="A14:N14"/>
    <mergeCell ref="A19:C19"/>
    <mergeCell ref="D19:H19"/>
    <mergeCell ref="B11:C11"/>
    <mergeCell ref="A20:C20"/>
    <mergeCell ref="D20:H20"/>
    <mergeCell ref="A23:B23"/>
    <mergeCell ref="C23:E23"/>
    <mergeCell ref="A24:B24"/>
    <mergeCell ref="A34:E34"/>
    <mergeCell ref="A35:E35"/>
    <mergeCell ref="A25:B25"/>
    <mergeCell ref="F30:G30"/>
    <mergeCell ref="F31:G31"/>
    <mergeCell ref="A32:E32"/>
    <mergeCell ref="A33:E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Samsung</cp:lastModifiedBy>
  <dcterms:created xsi:type="dcterms:W3CDTF">2026-09-18T05:24:18Z</dcterms:created>
  <dcterms:modified xsi:type="dcterms:W3CDTF">2026-09-27T15:51:18Z</dcterms:modified>
</cp:coreProperties>
</file>