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0E28D594-3AD7-47D2-95C6-7C9D725314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НМЦД" sheetId="1" r:id="rId1"/>
  </sheets>
  <calcPr calcId="191029"/>
</workbook>
</file>

<file path=xl/calcChain.xml><?xml version="1.0" encoding="utf-8"?>
<calcChain xmlns="http://schemas.openxmlformats.org/spreadsheetml/2006/main">
  <c r="M4" i="1" l="1"/>
  <c r="K4" i="1"/>
  <c r="J4" i="1"/>
  <c r="L4" i="1" l="1"/>
  <c r="I4" i="1"/>
  <c r="K6" i="1"/>
  <c r="K7" i="1"/>
  <c r="K8" i="1"/>
  <c r="K9" i="1"/>
  <c r="K10" i="1"/>
  <c r="J6" i="1"/>
  <c r="M6" i="1" s="1"/>
  <c r="J7" i="1"/>
  <c r="M7" i="1" s="1"/>
  <c r="J8" i="1"/>
  <c r="M8" i="1" s="1"/>
  <c r="J9" i="1"/>
  <c r="M9" i="1" s="1"/>
  <c r="J10" i="1"/>
  <c r="M10" i="1" s="1"/>
  <c r="I6" i="1"/>
  <c r="I7" i="1"/>
  <c r="I8" i="1"/>
  <c r="L8" i="1" s="1"/>
  <c r="I9" i="1"/>
  <c r="I10" i="1"/>
  <c r="K5" i="1"/>
  <c r="J5" i="1"/>
  <c r="M5" i="1" s="1"/>
  <c r="I5" i="1"/>
  <c r="L9" i="1" l="1"/>
  <c r="L7" i="1"/>
  <c r="L6" i="1"/>
  <c r="M11" i="1"/>
  <c r="L10" i="1"/>
  <c r="L5" i="1"/>
</calcChain>
</file>

<file path=xl/sharedStrings.xml><?xml version="1.0" encoding="utf-8"?>
<sst xmlns="http://schemas.openxmlformats.org/spreadsheetml/2006/main" count="40" uniqueCount="34">
  <si>
    <t>Обоснование начальной (максимальной) цены договора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</si>
  <si>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</si>
  <si>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</si>
  <si>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</si>
  <si>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</si>
  <si>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</si>
  <si>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</si>
  <si>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</si>
  <si>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</si>
  <si>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</si>
  <si>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Расчет начальной (максимальной) цены контракта произведен путем сложения начальных (максимальных) цен по позициям.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</si>
  <si>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</si>
  <si>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</si>
  <si>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</si>
  <si>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</si>
  <si>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</si>
  <si>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ИТОГО</t>
  </si>
  <si>
    <t>Средняя арифметическая цена за единицу</t>
  </si>
  <si>
    <t xml:space="preserve"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 
</t>
  </si>
  <si>
    <t>шт.</t>
  </si>
  <si>
    <t>№ п/п</t>
  </si>
  <si>
    <t>Приложение 4</t>
  </si>
  <si>
    <t>Беспроводной пульт приема вызовов</t>
  </si>
  <si>
    <t>Беспроводная кнопка вызова</t>
  </si>
  <si>
    <t xml:space="preserve">Беспроводная кнопка отмены вызова </t>
  </si>
  <si>
    <t>Коридорная лампа</t>
  </si>
  <si>
    <t>Беспроводная кнопка вызова со шнуром сонетка</t>
  </si>
  <si>
    <t>Беспроводная кнопка вызова «Доступная Среда»</t>
  </si>
  <si>
    <t>Пейджер с поясным креплением</t>
  </si>
  <si>
    <t>Источник 1
Исх. № 4289 от 27.08.2026
Вх. № 2273 от 27.08.2026</t>
  </si>
  <si>
    <t>Источник 2
Исх. № 4290 от 27.08.2026
Вх. № 2272 от 27.08.2026</t>
  </si>
  <si>
    <t>Источник 3
Исх. № 4291 от 27.08.2026
Вх. № 2274 от 27.08.2026</t>
  </si>
  <si>
    <t>https://zakupki.gov.ru/epz/contractfz223/card/contract-subject.html?reestrNumber=56658463168250008570000</t>
  </si>
  <si>
    <r>
  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</t>
    </r>
    <r>
      <rPr>
        <sz val="10"/>
        <rFont val="Liberation Serif"/>
        <family val="1"/>
        <charset val="204"/>
      </rPr>
      <t xml:space="preserve">№ ЗКП-2026011856 от 24.09.2026г. </t>
    </r>
    <r>
      <rPr>
        <sz val="10"/>
        <color theme="1"/>
        <rFont val="Liberation Serif"/>
        <family val="1"/>
        <charset val="204"/>
      </rPr>
      <t>На дату окончания подачи предложений не было подано ни одного коммерческого предложения. 3) Осуществлен поиск ценовой информации в ЕИС в реестре договоров, заключенных заказчиками по результатам закупки в соответствии с Федеральным законом № 223-ФЗ.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</si>
</sst>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2" fontId="2" fillId="0" borderId="0" xfId="0" applyNumberFormat="1" applyFont="1"/>
    <xf numFmtId="0" fontId="8" fillId="0" borderId="1" xfId="0" applyFont="1" applyBorder="1"/>
    <xf numFmtId="0" fontId="2" fillId="0" borderId="10" xfId="0" applyFont="1" applyBorder="1" applyAlignment="1">
      <alignment horizontal="center" vertical="center" wrapText="1"/>
    </xf>
    <xf numFmtId="4" fontId="2" fillId="0" borderId="1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9" fillId="0" borderId="2" xfId="4" applyBorder="1" applyAlignment="1">
      <alignment horizontal="center" vertical="center" wrapText="1"/>
    </xf>
  </cellXfs>
  <cellStyles count="5">
    <cellStyle name="Гиперссылка" xfId="4" builtinId="8"/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.gov.ru/epz/contractfz223/card/contract-subject.html?reestrNumber=56658463168250008570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0"/>
  <sheetViews>
    <sheetView tabSelected="1" zoomScale="90" zoomScaleNormal="90" workbookViewId="0">
      <selection sqref="A1:M21"/>
    </sheetView>
  </sheetViews>
  <sheetFormatPr defaultRowHeight="12.75" x14ac:dyDescent="0.2"/>
  <cols>
    <col min="1" max="1" width="5.42578125" style="1" customWidth="1"/>
    <col min="2" max="2" width="52.28515625" style="1" customWidth="1"/>
    <col min="3" max="3" width="7.28515625" style="1" customWidth="1"/>
    <col min="4" max="4" width="7.42578125" style="1" customWidth="1"/>
    <col min="5" max="5" width="16.5703125" style="5" customWidth="1"/>
    <col min="6" max="7" width="15.42578125" style="5" customWidth="1"/>
    <col min="8" max="8" width="23.28515625" style="5" customWidth="1"/>
    <col min="9" max="9" width="14.7109375" style="5" customWidth="1"/>
    <col min="10" max="10" width="14.28515625" style="1" customWidth="1"/>
    <col min="11" max="11" width="12" style="1" customWidth="1"/>
    <col min="12" max="12" width="12.7109375" style="1" customWidth="1"/>
    <col min="13" max="13" width="23.5703125" style="1" customWidth="1"/>
    <col min="14" max="14" width="9.140625" style="1"/>
    <col min="15" max="15" width="14" style="1" customWidth="1"/>
    <col min="16" max="16" width="15.42578125" style="1" customWidth="1"/>
    <col min="17" max="16384" width="9.140625" style="1"/>
  </cols>
  <sheetData>
    <row r="1" spans="1:17" ht="29.2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 t="s">
        <v>21</v>
      </c>
      <c r="M1" s="23"/>
    </row>
    <row r="2" spans="1:17" ht="37.5" customHeight="1" x14ac:dyDescent="0.2">
      <c r="A2" s="16" t="s">
        <v>20</v>
      </c>
      <c r="B2" s="16" t="s">
        <v>13</v>
      </c>
      <c r="C2" s="16" t="s">
        <v>1</v>
      </c>
      <c r="D2" s="16" t="s">
        <v>2</v>
      </c>
      <c r="E2" s="24" t="s">
        <v>5</v>
      </c>
      <c r="F2" s="25"/>
      <c r="G2" s="25"/>
      <c r="H2" s="26"/>
      <c r="I2" s="16" t="s">
        <v>17</v>
      </c>
      <c r="J2" s="16" t="s">
        <v>14</v>
      </c>
      <c r="K2" s="16" t="s">
        <v>3</v>
      </c>
      <c r="L2" s="16" t="s">
        <v>4</v>
      </c>
      <c r="M2" s="16" t="s">
        <v>15</v>
      </c>
    </row>
    <row r="3" spans="1:17" ht="71.25" customHeight="1" x14ac:dyDescent="0.2">
      <c r="A3" s="28"/>
      <c r="B3" s="29"/>
      <c r="C3" s="28"/>
      <c r="D3" s="28"/>
      <c r="E3" s="6" t="s">
        <v>29</v>
      </c>
      <c r="F3" s="6" t="s">
        <v>30</v>
      </c>
      <c r="G3" s="6" t="s">
        <v>31</v>
      </c>
      <c r="H3" s="30" t="s">
        <v>32</v>
      </c>
      <c r="I3" s="17"/>
      <c r="J3" s="27"/>
      <c r="K3" s="27"/>
      <c r="L3" s="27"/>
      <c r="M3" s="27"/>
    </row>
    <row r="4" spans="1:17" ht="18.75" customHeight="1" x14ac:dyDescent="0.2">
      <c r="A4" s="13">
        <v>1</v>
      </c>
      <c r="B4" s="10" t="s">
        <v>22</v>
      </c>
      <c r="C4" s="14" t="s">
        <v>19</v>
      </c>
      <c r="D4" s="3">
        <v>4</v>
      </c>
      <c r="E4" s="2">
        <v>33900</v>
      </c>
      <c r="F4" s="2">
        <v>33900</v>
      </c>
      <c r="G4" s="2">
        <v>35000</v>
      </c>
      <c r="H4" s="2">
        <v>33529.599999999999</v>
      </c>
      <c r="I4" s="2">
        <f>ROUND((AVERAGE(E4:H4)),2)</f>
        <v>34082.400000000001</v>
      </c>
      <c r="J4" s="2">
        <f>ROUND((MIN(E4:H4)),2)</f>
        <v>33529.599999999999</v>
      </c>
      <c r="K4" s="8">
        <f>_xlfn.STDEV.S(E4:H4)</f>
        <v>636.16484236922997</v>
      </c>
      <c r="L4" s="9">
        <f>K4*100/I4</f>
        <v>1.8665494283537249</v>
      </c>
      <c r="M4" s="2">
        <f>ROUND((J4*D4),2)</f>
        <v>134118.39999999999</v>
      </c>
      <c r="N4" s="11"/>
      <c r="O4" s="11"/>
      <c r="P4" s="11"/>
    </row>
    <row r="5" spans="1:17" ht="18.75" customHeight="1" x14ac:dyDescent="0.2">
      <c r="A5" s="13">
        <v>2</v>
      </c>
      <c r="B5" s="12" t="s">
        <v>23</v>
      </c>
      <c r="C5" s="14" t="s">
        <v>19</v>
      </c>
      <c r="D5" s="7">
        <v>61</v>
      </c>
      <c r="E5" s="2">
        <v>4100</v>
      </c>
      <c r="F5" s="2">
        <v>4000</v>
      </c>
      <c r="G5" s="2">
        <v>4100</v>
      </c>
      <c r="H5" s="2">
        <v>4067.2</v>
      </c>
      <c r="I5" s="2">
        <f t="shared" ref="I5:I10" si="0">ROUND((AVERAGE(E5:H5)),2)</f>
        <v>4066.8</v>
      </c>
      <c r="J5" s="2">
        <f t="shared" ref="J5:J10" si="1">ROUND((MIN(E5:H5)),2)</f>
        <v>4000</v>
      </c>
      <c r="K5" s="8">
        <f t="shared" ref="K5:K10" si="2">_xlfn.STDEV.S(E5:H5)</f>
        <v>47.141206320302551</v>
      </c>
      <c r="L5" s="9">
        <f t="shared" ref="L5:L10" si="3">K5*100/I5</f>
        <v>1.1591719858439695</v>
      </c>
      <c r="M5" s="2">
        <f t="shared" ref="M5:M10" si="4">ROUND((J5*D5),2)</f>
        <v>244000</v>
      </c>
      <c r="N5" s="11"/>
      <c r="O5" s="11"/>
      <c r="P5" s="11"/>
    </row>
    <row r="6" spans="1:17" ht="18.75" customHeight="1" x14ac:dyDescent="0.2">
      <c r="A6" s="13">
        <v>3</v>
      </c>
      <c r="B6" s="12" t="s">
        <v>24</v>
      </c>
      <c r="C6" s="14" t="s">
        <v>19</v>
      </c>
      <c r="D6" s="7">
        <v>17</v>
      </c>
      <c r="E6" s="2">
        <v>4100</v>
      </c>
      <c r="F6" s="2">
        <v>4000</v>
      </c>
      <c r="G6" s="2">
        <v>4100</v>
      </c>
      <c r="H6" s="2">
        <v>4067.2</v>
      </c>
      <c r="I6" s="2">
        <f t="shared" si="0"/>
        <v>4066.8</v>
      </c>
      <c r="J6" s="2">
        <f t="shared" si="1"/>
        <v>4000</v>
      </c>
      <c r="K6" s="8">
        <f t="shared" si="2"/>
        <v>47.141206320302551</v>
      </c>
      <c r="L6" s="9">
        <f t="shared" si="3"/>
        <v>1.1591719858439695</v>
      </c>
      <c r="M6" s="2">
        <f t="shared" si="4"/>
        <v>68000</v>
      </c>
      <c r="N6" s="11"/>
      <c r="O6" s="11"/>
      <c r="P6" s="11"/>
    </row>
    <row r="7" spans="1:17" ht="18.75" customHeight="1" x14ac:dyDescent="0.2">
      <c r="A7" s="13">
        <v>4</v>
      </c>
      <c r="B7" s="12" t="s">
        <v>25</v>
      </c>
      <c r="C7" s="14" t="s">
        <v>19</v>
      </c>
      <c r="D7" s="7">
        <v>27</v>
      </c>
      <c r="E7" s="2">
        <v>21000</v>
      </c>
      <c r="F7" s="2">
        <v>21100</v>
      </c>
      <c r="G7" s="2">
        <v>22050</v>
      </c>
      <c r="H7" s="2">
        <v>21625.599999999999</v>
      </c>
      <c r="I7" s="2">
        <f t="shared" si="0"/>
        <v>21443.9</v>
      </c>
      <c r="J7" s="2">
        <f t="shared" si="1"/>
        <v>21000</v>
      </c>
      <c r="K7" s="8">
        <f t="shared" si="2"/>
        <v>488.42826836018941</v>
      </c>
      <c r="L7" s="9">
        <f t="shared" si="3"/>
        <v>2.2777026024192866</v>
      </c>
      <c r="M7" s="2">
        <f t="shared" si="4"/>
        <v>567000</v>
      </c>
      <c r="N7" s="11"/>
      <c r="O7" s="11"/>
      <c r="P7" s="11"/>
    </row>
    <row r="8" spans="1:17" ht="18.75" customHeight="1" x14ac:dyDescent="0.2">
      <c r="A8" s="13">
        <v>5</v>
      </c>
      <c r="B8" s="12" t="s">
        <v>26</v>
      </c>
      <c r="C8" s="14" t="s">
        <v>19</v>
      </c>
      <c r="D8" s="7">
        <v>15</v>
      </c>
      <c r="E8" s="2">
        <v>12000</v>
      </c>
      <c r="F8" s="2">
        <v>11950</v>
      </c>
      <c r="G8" s="2">
        <v>12822</v>
      </c>
      <c r="H8" s="2"/>
      <c r="I8" s="2">
        <f t="shared" si="0"/>
        <v>12257.33</v>
      </c>
      <c r="J8" s="2">
        <f t="shared" si="1"/>
        <v>11950</v>
      </c>
      <c r="K8" s="8">
        <f t="shared" si="2"/>
        <v>489.6542998211425</v>
      </c>
      <c r="L8" s="9">
        <f t="shared" si="3"/>
        <v>3.9947876072614714</v>
      </c>
      <c r="M8" s="2">
        <f t="shared" si="4"/>
        <v>179250</v>
      </c>
      <c r="N8" s="11"/>
      <c r="O8" s="11"/>
      <c r="P8" s="11"/>
    </row>
    <row r="9" spans="1:17" ht="18.75" customHeight="1" x14ac:dyDescent="0.2">
      <c r="A9" s="13">
        <v>6</v>
      </c>
      <c r="B9" s="12" t="s">
        <v>27</v>
      </c>
      <c r="C9" s="14" t="s">
        <v>19</v>
      </c>
      <c r="D9" s="7">
        <v>2</v>
      </c>
      <c r="E9" s="2">
        <v>8444</v>
      </c>
      <c r="F9" s="2">
        <v>7860</v>
      </c>
      <c r="G9" s="2">
        <v>8000</v>
      </c>
      <c r="H9" s="2"/>
      <c r="I9" s="2">
        <f t="shared" si="0"/>
        <v>8101.33</v>
      </c>
      <c r="J9" s="2">
        <f t="shared" si="1"/>
        <v>7860</v>
      </c>
      <c r="K9" s="8">
        <f t="shared" si="2"/>
        <v>304.90217010269595</v>
      </c>
      <c r="L9" s="9">
        <f t="shared" si="3"/>
        <v>3.7636063473861201</v>
      </c>
      <c r="M9" s="2">
        <f t="shared" si="4"/>
        <v>15720</v>
      </c>
      <c r="N9" s="11"/>
      <c r="O9" s="11"/>
      <c r="P9" s="11"/>
    </row>
    <row r="10" spans="1:17" ht="18.75" customHeight="1" x14ac:dyDescent="0.2">
      <c r="A10" s="13">
        <v>7</v>
      </c>
      <c r="B10" s="12" t="s">
        <v>28</v>
      </c>
      <c r="C10" s="14" t="s">
        <v>19</v>
      </c>
      <c r="D10" s="7">
        <v>4</v>
      </c>
      <c r="E10" s="2">
        <v>17000</v>
      </c>
      <c r="F10" s="2">
        <v>17380</v>
      </c>
      <c r="G10" s="2">
        <v>16600</v>
      </c>
      <c r="H10" s="2"/>
      <c r="I10" s="2">
        <f t="shared" si="0"/>
        <v>16993.330000000002</v>
      </c>
      <c r="J10" s="2">
        <f t="shared" si="1"/>
        <v>16600</v>
      </c>
      <c r="K10" s="8">
        <f t="shared" si="2"/>
        <v>390.04273270160201</v>
      </c>
      <c r="L10" s="9">
        <f t="shared" si="3"/>
        <v>2.2952695716590097</v>
      </c>
      <c r="M10" s="2">
        <f t="shared" si="4"/>
        <v>66400</v>
      </c>
      <c r="N10" s="11"/>
      <c r="O10" s="11"/>
      <c r="P10" s="11"/>
    </row>
    <row r="11" spans="1:17" ht="22.5" customHeight="1" x14ac:dyDescent="0.2">
      <c r="A11" s="19" t="s">
        <v>16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4">
        <f>SUM(M4:M10)</f>
        <v>1274488.3999999999</v>
      </c>
      <c r="N11" s="11"/>
      <c r="O11" s="11"/>
      <c r="P11" s="11"/>
      <c r="Q11" s="11"/>
    </row>
    <row r="12" spans="1:17" ht="37.5" customHeight="1" x14ac:dyDescent="0.2">
      <c r="B12" s="15" t="s">
        <v>18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7" ht="43.5" customHeight="1" x14ac:dyDescent="0.2">
      <c r="B13" s="18" t="s">
        <v>33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</row>
    <row r="14" spans="1:17" ht="51.75" customHeight="1" x14ac:dyDescent="0.2">
      <c r="B14" s="18" t="s">
        <v>12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7" ht="17.25" customHeight="1" x14ac:dyDescent="0.2">
      <c r="B15" s="1" t="s">
        <v>6</v>
      </c>
    </row>
    <row r="16" spans="1:17" ht="15.75" customHeight="1" x14ac:dyDescent="0.2">
      <c r="B16" s="1" t="s">
        <v>11</v>
      </c>
    </row>
    <row r="17" spans="2:13" ht="14.25" customHeight="1" x14ac:dyDescent="0.2">
      <c r="B17" s="1" t="s">
        <v>7</v>
      </c>
    </row>
    <row r="18" spans="2:13" ht="29.25" customHeight="1" x14ac:dyDescent="0.2">
      <c r="B18" s="18" t="s">
        <v>8</v>
      </c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19" spans="2:13" x14ac:dyDescent="0.2">
      <c r="B19" s="1" t="s">
        <v>9</v>
      </c>
    </row>
    <row r="20" spans="2:13" x14ac:dyDescent="0.2">
      <c r="B20" s="1" t="s">
        <v>10</v>
      </c>
    </row>
  </sheetData>
  <mergeCells count="17">
    <mergeCell ref="A1:K1"/>
    <mergeCell ref="L1:M1"/>
    <mergeCell ref="E2:H2"/>
    <mergeCell ref="J2:J3"/>
    <mergeCell ref="K2:K3"/>
    <mergeCell ref="D2:D3"/>
    <mergeCell ref="C2:C3"/>
    <mergeCell ref="L2:L3"/>
    <mergeCell ref="M2:M3"/>
    <mergeCell ref="A2:A3"/>
    <mergeCell ref="B2:B3"/>
    <mergeCell ref="B12:M12"/>
    <mergeCell ref="I2:I3"/>
    <mergeCell ref="B13:M13"/>
    <mergeCell ref="B14:M14"/>
    <mergeCell ref="B18:M18"/>
    <mergeCell ref="A11:L11"/>
  </mergeCells>
  <conditionalFormatting sqref="L4:L10">
    <cfRule type="cellIs" dxfId="0" priority="1" stopIfTrue="1" operator="greaterThan">
      <formula>33</formula>
    </cfRule>
  </conditionalFormatting>
  <hyperlinks>
    <hyperlink ref="H3" r:id="rId1" xr:uid="{FBF1DF33-F163-4EED-817C-0CB1EC9D4137}"/>
  </hyperlinks>
  <pageMargins left="0.31496062992125984" right="0.31496062992125984" top="0.74803149606299213" bottom="0.74803149606299213" header="0.31496062992125984" footer="0.31496062992125984"/>
  <pageSetup paperSize="9" scale="64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ОНМЦД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2026-09-25T05:29:40Z</dcterms:modified>
</cp:coreProperties>
</file>