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Закупки\КОНКУРЕНТНЫЕ\2026\66. ГСМ чере АЗС\к размещению\"/>
    </mc:Choice>
  </mc:AlternateContent>
  <xr:revisionPtr revIDLastSave="0" documentId="13_ncr:1_{B795D2AD-BE72-4419-9EF7-F4FAF02C02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чет 1 - НМЦед" sheetId="10" r:id="rId1"/>
  </sheets>
  <definedNames>
    <definedName name="_xlnm._FilterDatabase" localSheetId="0" hidden="1">'Расчет 1 - НМЦед'!$B$3:$F$8</definedName>
    <definedName name="_xlnm.Print_Area" localSheetId="0">'Расчет 1 - НМЦед'!$A$1:$N$14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" i="10" l="1"/>
  <c r="I5" i="10"/>
  <c r="G5" i="10"/>
  <c r="K8" i="10"/>
  <c r="J8" i="10"/>
  <c r="M8" i="10" s="1"/>
  <c r="K7" i="10"/>
  <c r="J7" i="10"/>
  <c r="M7" i="10" s="1"/>
  <c r="B7" i="10"/>
  <c r="B8" i="10" s="1"/>
  <c r="K6" i="10"/>
  <c r="J6" i="10"/>
  <c r="L6" i="10" l="1"/>
  <c r="M6" i="10"/>
  <c r="L7" i="10"/>
  <c r="L8" i="10"/>
  <c r="M10" i="10" l="1"/>
</calcChain>
</file>

<file path=xl/sharedStrings.xml><?xml version="1.0" encoding="utf-8"?>
<sst xmlns="http://schemas.openxmlformats.org/spreadsheetml/2006/main" count="34" uniqueCount="27">
  <si>
    <t xml:space="preserve">Кол-во </t>
  </si>
  <si>
    <t>№ п/п</t>
  </si>
  <si>
    <r>
      <t xml:space="preserve">Источники ценовой информации - ИЦИ </t>
    </r>
    <r>
      <rPr>
        <i/>
        <sz val="12"/>
        <color indexed="10"/>
        <rFont val="Arial Narrow"/>
        <family val="2"/>
        <charset val="204"/>
      </rPr>
      <t xml:space="preserve">(должно быть </t>
    </r>
    <r>
      <rPr>
        <sz val="12"/>
        <color indexed="10"/>
        <rFont val="Arial Narrow"/>
        <family val="2"/>
        <charset val="204"/>
      </rPr>
      <t>≥</t>
    </r>
    <r>
      <rPr>
        <i/>
        <sz val="12"/>
        <color indexed="10"/>
        <rFont val="Arial Narrow"/>
        <family val="2"/>
        <charset val="204"/>
      </rPr>
      <t xml:space="preserve"> 3 штук)</t>
    </r>
  </si>
  <si>
    <t>…</t>
  </si>
  <si>
    <t>№ 2</t>
  </si>
  <si>
    <t>№ 1</t>
  </si>
  <si>
    <t>№ 3</t>
  </si>
  <si>
    <t>Наименование</t>
  </si>
  <si>
    <t>Товар, работа, услуга - ТРУ</t>
  </si>
  <si>
    <r>
      <rPr>
        <b/>
        <sz val="12"/>
        <rFont val="Arial Narrow"/>
        <family val="2"/>
        <charset val="204"/>
      </rPr>
      <t xml:space="preserve">НМЦед </t>
    </r>
    <r>
      <rPr>
        <sz val="12"/>
        <rFont val="Arial Narrow"/>
        <family val="2"/>
        <charset val="204"/>
      </rPr>
      <t xml:space="preserve">
</t>
    </r>
    <r>
      <rPr>
        <i/>
        <sz val="12"/>
        <color rgb="FFFF0000"/>
        <rFont val="Arial Narrow"/>
        <family val="2"/>
        <charset val="204"/>
      </rPr>
      <t>(вариант 2 - расчет по среднему арифметическому ИЦИ)</t>
    </r>
  </si>
  <si>
    <t>-</t>
  </si>
  <si>
    <t>НМЦсумма</t>
  </si>
  <si>
    <t>Расчет (обоснование) 
начальной (максимальной) цены единицы товара, работы, услуги - НМЦед, 
их суммы - НМЦсумма, максимального значения цены договора - ЦДмакс</t>
  </si>
  <si>
    <t>ОКПД 2</t>
  </si>
  <si>
    <t>Однородность значений цен, используемых в расчёте</t>
  </si>
  <si>
    <t>Ед. изм.</t>
  </si>
  <si>
    <t>Среднее
квадратичное
отклонение</t>
  </si>
  <si>
    <t>Среднее
арифметическое
значение</t>
  </si>
  <si>
    <r>
      <t xml:space="preserve">Коэффициент
вариации
</t>
    </r>
    <r>
      <rPr>
        <i/>
        <sz val="12"/>
        <color indexed="10"/>
        <rFont val="Arial Narrow"/>
        <family val="2"/>
        <charset val="204"/>
      </rPr>
      <t xml:space="preserve">(должен быть 
</t>
    </r>
    <r>
      <rPr>
        <sz val="12"/>
        <color indexed="10"/>
        <rFont val="Arial Narrow"/>
        <family val="2"/>
        <charset val="204"/>
      </rPr>
      <t>≤</t>
    </r>
    <r>
      <rPr>
        <i/>
        <sz val="12"/>
        <color indexed="10"/>
        <rFont val="Arial Narrow"/>
        <family val="2"/>
        <charset val="204"/>
      </rPr>
      <t xml:space="preserve"> 35%)</t>
    </r>
  </si>
  <si>
    <t xml:space="preserve">Бензин автомобильный АИ-92 </t>
  </si>
  <si>
    <t>19.20.21.125</t>
  </si>
  <si>
    <t xml:space="preserve">Бензин автомобильный АИ-95 </t>
  </si>
  <si>
    <t>19.20.21.135</t>
  </si>
  <si>
    <t>литр</t>
  </si>
  <si>
    <t>Топливо дизельное</t>
  </si>
  <si>
    <t>19.20.21.300</t>
  </si>
  <si>
    <r>
      <t xml:space="preserve">Максимальное значение цены договора - ЦДмакс - ограничено лимитом финансирования (бизнес-планом) и составляет </t>
    </r>
    <r>
      <rPr>
        <b/>
        <u/>
        <sz val="12"/>
        <color rgb="FFFF0000"/>
        <rFont val="Arial Narrow"/>
        <family val="2"/>
        <charset val="204"/>
      </rPr>
      <t>25 000 000,00 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</si>
</sst>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.00\ _₽_-;\-* #,##0.00\ _₽_-;_-* &quot;-&quot;??\ _₽_-;_-@_-"/>
    <numFmt numFmtId="165" formatCode="#,##0.00\ &quot;₽&quot;"/>
  </numFmts>
  <fonts count="2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2"/>
      <name val="Arial Narrow"/>
      <family val="2"/>
      <charset val="204"/>
    </font>
    <font>
      <i/>
      <sz val="12"/>
      <color indexed="10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70C0"/>
      <name val="Arial Narrow"/>
      <family val="2"/>
      <charset val="204"/>
    </font>
    <font>
      <b/>
      <sz val="12"/>
      <color rgb="FF0070C0"/>
      <name val="Arial Narrow"/>
      <family val="2"/>
      <charset val="204"/>
    </font>
    <font>
      <sz val="12"/>
      <color indexed="10"/>
      <name val="Arial Narrow"/>
      <family val="2"/>
      <charset val="204"/>
    </font>
    <font>
      <sz val="12"/>
      <color indexed="8"/>
      <name val="Arial Narrow"/>
      <family val="2"/>
      <charset val="204"/>
    </font>
    <font>
      <sz val="12"/>
      <color rgb="FFFF0000"/>
      <name val="Arial Narrow"/>
      <family val="2"/>
      <charset val="204"/>
    </font>
    <font>
      <b/>
      <sz val="12"/>
      <color indexed="8"/>
      <name val="Arial Narrow"/>
      <family val="2"/>
      <charset val="204"/>
    </font>
    <font>
      <sz val="12"/>
      <color theme="1"/>
      <name val="Arial Narrow"/>
      <family val="2"/>
      <charset val="204"/>
    </font>
    <font>
      <i/>
      <sz val="12"/>
      <color rgb="FFFF0000"/>
      <name val="Arial Narrow"/>
      <family val="2"/>
      <charset val="204"/>
    </font>
    <font>
      <b/>
      <sz val="12"/>
      <color rgb="FFFF0000"/>
      <name val="Arial Narrow"/>
      <family val="2"/>
      <charset val="204"/>
    </font>
    <font>
      <b/>
      <u/>
      <sz val="12"/>
      <color rgb="FFFF0000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7" fillId="0" borderId="0">
      <alignment horizontal="right" vertical="center"/>
    </xf>
    <xf numFmtId="0" fontId="8" fillId="0" borderId="0">
      <alignment horizontal="left" vertical="center"/>
    </xf>
    <xf numFmtId="0" fontId="8" fillId="0" borderId="0">
      <alignment horizontal="right" vertical="center"/>
    </xf>
    <xf numFmtId="0" fontId="9" fillId="0" borderId="0">
      <alignment horizontal="right" vertical="center"/>
    </xf>
    <xf numFmtId="0" fontId="10" fillId="0" borderId="0" applyNumberFormat="0" applyFill="0" applyBorder="0" applyAlignment="0" applyProtection="0"/>
    <xf numFmtId="0" fontId="6" fillId="0" borderId="0"/>
    <xf numFmtId="0" fontId="11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5" fillId="0" borderId="0" xfId="0" applyFont="1" applyFill="1" applyBorder="1" applyAlignment="1">
      <alignment horizontal="center" vertical="top" wrapText="1"/>
    </xf>
    <xf numFmtId="4" fontId="13" fillId="0" borderId="0" xfId="0" applyNumberFormat="1" applyFont="1" applyBorder="1" applyAlignment="1">
      <alignment horizontal="right" vertical="center" wrapText="1"/>
    </xf>
    <xf numFmtId="0" fontId="5" fillId="0" borderId="0" xfId="0" applyFont="1" applyFill="1" applyBorder="1" applyAlignment="1">
      <alignment horizontal="left" vertical="top"/>
    </xf>
    <xf numFmtId="0" fontId="15" fillId="0" borderId="0" xfId="0" applyFont="1"/>
    <xf numFmtId="0" fontId="18" fillId="0" borderId="0" xfId="0" applyFont="1"/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165" fontId="15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 wrapText="1"/>
    </xf>
    <xf numFmtId="3" fontId="12" fillId="0" borderId="0" xfId="7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164" fontId="12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right" vertical="center" wrapText="1"/>
    </xf>
    <xf numFmtId="10" fontId="3" fillId="3" borderId="1" xfId="0" applyNumberFormat="1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vertical="center" wrapText="1"/>
    </xf>
    <xf numFmtId="3" fontId="12" fillId="2" borderId="1" xfId="7" applyNumberFormat="1" applyFont="1" applyFill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top"/>
    </xf>
    <xf numFmtId="0" fontId="17" fillId="2" borderId="1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</cellXfs>
  <cellStyles count="10">
    <cellStyle name="S11" xfId="1" xr:uid="{00000000-0005-0000-0000-000000000000}"/>
    <cellStyle name="S5" xfId="2" xr:uid="{00000000-0005-0000-0000-000001000000}"/>
    <cellStyle name="S6" xfId="3" xr:uid="{00000000-0005-0000-0000-000002000000}"/>
    <cellStyle name="S9" xfId="4" xr:uid="{00000000-0005-0000-0000-000003000000}"/>
    <cellStyle name="Гиперссылка 2" xfId="5" xr:uid="{00000000-0005-0000-0000-000004000000}"/>
    <cellStyle name="Обычный" xfId="0" builtinId="0"/>
    <cellStyle name="Обычный 2" xfId="6" xr:uid="{00000000-0005-0000-0000-000006000000}"/>
    <cellStyle name="Обычный 3" xfId="7" xr:uid="{00000000-0005-0000-0000-000007000000}"/>
    <cellStyle name="Обычный 3 3" xfId="8" xr:uid="{00000000-0005-0000-0000-000008000000}"/>
    <cellStyle name="Обычный 4" xfId="9" xr:uid="{00000000-0005-0000-0000-000009000000}"/>
  </cellStyles>
  <dxfs count="0"/>
  <tableStyles count="1" defaultTableStyle="TableStyleMedium9" defaultPivotStyle="PivotStyleLight16">
    <tableStyle name="Стиль таблицы 1" pivot="0" count="0" xr9:uid="{00000000-0011-0000-FFFF-FFFF00000000}"/>
  </tableStyles>
  <colors>
    <mruColors>
      <color rgb="FF70AC2E"/>
      <color rgb="FFEB9415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1334233</xdr:colOff>
      <xdr:row>7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E40CD37-61F4-4377-B91F-A529745680D8}"/>
            </a:ext>
          </a:extLst>
        </xdr:cNvPr>
        <xdr:cNvSpPr txBox="1"/>
      </xdr:nvSpPr>
      <xdr:spPr>
        <a:xfrm>
          <a:off x="7220683" y="332275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8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D38BDA1-6272-4DAE-8511-3B0A99813698}"/>
            </a:ext>
          </a:extLst>
        </xdr:cNvPr>
        <xdr:cNvSpPr txBox="1"/>
      </xdr:nvSpPr>
      <xdr:spPr>
        <a:xfrm>
          <a:off x="7220683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13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320FEDC-10C6-49B7-B672-ED64BCA09D8A}"/>
            </a:ext>
          </a:extLst>
        </xdr:cNvPr>
        <xdr:cNvSpPr txBox="1"/>
      </xdr:nvSpPr>
      <xdr:spPr>
        <a:xfrm>
          <a:off x="7220683" y="6905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13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3BEF8312-D468-4D50-859C-74AB210A1DA4}"/>
            </a:ext>
          </a:extLst>
        </xdr:cNvPr>
        <xdr:cNvSpPr txBox="1"/>
      </xdr:nvSpPr>
      <xdr:spPr>
        <a:xfrm>
          <a:off x="7220683" y="6905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41CE3C2-76C8-4718-A4CC-B230659A8C67}"/>
            </a:ext>
          </a:extLst>
        </xdr:cNvPr>
        <xdr:cNvSpPr txBox="1"/>
      </xdr:nvSpPr>
      <xdr:spPr>
        <a:xfrm>
          <a:off x="10078183" y="332275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8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2BBBD3A0-C65C-43C7-9E47-BF594E570325}"/>
            </a:ext>
          </a:extLst>
        </xdr:cNvPr>
        <xdr:cNvSpPr txBox="1"/>
      </xdr:nvSpPr>
      <xdr:spPr>
        <a:xfrm>
          <a:off x="7220683" y="460863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8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7ED706C2-8A4B-4BE1-BFBC-2CAC69F71388}"/>
            </a:ext>
          </a:extLst>
        </xdr:cNvPr>
        <xdr:cNvSpPr txBox="1"/>
      </xdr:nvSpPr>
      <xdr:spPr>
        <a:xfrm>
          <a:off x="10078183" y="460863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8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9BA52EC1-A602-45B0-AA99-BE6CA3AD0338}"/>
            </a:ext>
          </a:extLst>
        </xdr:cNvPr>
        <xdr:cNvSpPr txBox="1"/>
      </xdr:nvSpPr>
      <xdr:spPr>
        <a:xfrm>
          <a:off x="7220683" y="498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8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792FBA90-817D-4FA5-BAE0-6A822ACF29DC}"/>
            </a:ext>
          </a:extLst>
        </xdr:cNvPr>
        <xdr:cNvSpPr txBox="1"/>
      </xdr:nvSpPr>
      <xdr:spPr>
        <a:xfrm>
          <a:off x="7220683" y="503725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8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9F23556A-570D-4A48-B06C-7A4D1A95BD1E}"/>
            </a:ext>
          </a:extLst>
        </xdr:cNvPr>
        <xdr:cNvSpPr txBox="1"/>
      </xdr:nvSpPr>
      <xdr:spPr>
        <a:xfrm>
          <a:off x="10078183" y="503725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8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7834B570-2912-43CE-ADED-BB31BDD1FA55}"/>
            </a:ext>
          </a:extLst>
        </xdr:cNvPr>
        <xdr:cNvSpPr txBox="1"/>
      </xdr:nvSpPr>
      <xdr:spPr>
        <a:xfrm>
          <a:off x="7220683" y="541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8</xdr:row>
      <xdr:rowOff>55684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16C3F360-E293-4E94-8EDF-AACEC3DF6733}"/>
            </a:ext>
          </a:extLst>
        </xdr:cNvPr>
        <xdr:cNvSpPr txBox="1"/>
      </xdr:nvSpPr>
      <xdr:spPr>
        <a:xfrm>
          <a:off x="7220683" y="546588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8</xdr:row>
      <xdr:rowOff>55684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B1F48D73-CE58-4277-B735-7FF0368EC732}"/>
            </a:ext>
          </a:extLst>
        </xdr:cNvPr>
        <xdr:cNvSpPr txBox="1"/>
      </xdr:nvSpPr>
      <xdr:spPr>
        <a:xfrm>
          <a:off x="10078183" y="546588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61980CC6-E44C-42DF-B206-4D5E67FF8030}"/>
            </a:ext>
          </a:extLst>
        </xdr:cNvPr>
        <xdr:cNvSpPr txBox="1"/>
      </xdr:nvSpPr>
      <xdr:spPr>
        <a:xfrm>
          <a:off x="7220683" y="269410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A4D69543-F662-4525-8D6E-F20BF31758F1}"/>
            </a:ext>
          </a:extLst>
        </xdr:cNvPr>
        <xdr:cNvSpPr txBox="1"/>
      </xdr:nvSpPr>
      <xdr:spPr>
        <a:xfrm>
          <a:off x="7220683" y="269410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A3BCE511-817D-4EC5-A323-4145C0891769}"/>
            </a:ext>
          </a:extLst>
        </xdr:cNvPr>
        <xdr:cNvSpPr txBox="1"/>
      </xdr:nvSpPr>
      <xdr:spPr>
        <a:xfrm>
          <a:off x="7220683" y="269410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7</xdr:row>
      <xdr:rowOff>55684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59AE6DD9-D608-44F2-B3B5-73A43FD319A3}"/>
            </a:ext>
          </a:extLst>
        </xdr:cNvPr>
        <xdr:cNvSpPr txBox="1"/>
      </xdr:nvSpPr>
      <xdr:spPr>
        <a:xfrm>
          <a:off x="7220683" y="291318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7</xdr:row>
      <xdr:rowOff>55684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5F4351F6-607C-4CA5-B72D-44667376EE71}"/>
            </a:ext>
          </a:extLst>
        </xdr:cNvPr>
        <xdr:cNvSpPr txBox="1"/>
      </xdr:nvSpPr>
      <xdr:spPr>
        <a:xfrm>
          <a:off x="7220683" y="291318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7</xdr:row>
      <xdr:rowOff>55684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A2C4B996-FA1D-4BB6-88C3-51C56E981D6C}"/>
            </a:ext>
          </a:extLst>
        </xdr:cNvPr>
        <xdr:cNvSpPr txBox="1"/>
      </xdr:nvSpPr>
      <xdr:spPr>
        <a:xfrm>
          <a:off x="7220683" y="291318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8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4CA921D4-A54A-46DC-B3F5-C815B72E0687}"/>
            </a:ext>
          </a:extLst>
        </xdr:cNvPr>
        <xdr:cNvSpPr txBox="1"/>
      </xdr:nvSpPr>
      <xdr:spPr>
        <a:xfrm>
          <a:off x="7220683" y="313225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8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8536921E-5D2B-4954-80D6-3476F1F13440}"/>
            </a:ext>
          </a:extLst>
        </xdr:cNvPr>
        <xdr:cNvSpPr txBox="1"/>
      </xdr:nvSpPr>
      <xdr:spPr>
        <a:xfrm>
          <a:off x="7220683" y="313225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8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3F36D8CD-C74C-4323-98AE-3C98E43D88AF}"/>
            </a:ext>
          </a:extLst>
        </xdr:cNvPr>
        <xdr:cNvSpPr txBox="1"/>
      </xdr:nvSpPr>
      <xdr:spPr>
        <a:xfrm>
          <a:off x="7220683" y="313225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8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40CBB86-DD67-41DF-ABC5-462B2DDAF414}"/>
            </a:ext>
          </a:extLst>
        </xdr:cNvPr>
        <xdr:cNvSpPr txBox="1"/>
      </xdr:nvSpPr>
      <xdr:spPr>
        <a:xfrm>
          <a:off x="7218566" y="37810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8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46B72E93-9887-4662-9A8F-88481A71F561}"/>
            </a:ext>
          </a:extLst>
        </xdr:cNvPr>
        <xdr:cNvSpPr txBox="1"/>
      </xdr:nvSpPr>
      <xdr:spPr>
        <a:xfrm>
          <a:off x="7218566" y="37810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8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A934EA09-DD08-42A1-B9DF-BF84685CC76D}"/>
            </a:ext>
          </a:extLst>
        </xdr:cNvPr>
        <xdr:cNvSpPr txBox="1"/>
      </xdr:nvSpPr>
      <xdr:spPr>
        <a:xfrm>
          <a:off x="7218566" y="37810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1A9E8-81F5-487E-B02F-D8F3AE70CEF8}">
  <sheetPr>
    <pageSetUpPr fitToPage="1"/>
  </sheetPr>
  <dimension ref="A1:S14"/>
  <sheetViews>
    <sheetView tabSelected="1" zoomScale="90" zoomScaleNormal="90" zoomScaleSheetLayoutView="80" zoomScalePageLayoutView="80" workbookViewId="0">
      <selection activeCell="G9" sqref="G9"/>
    </sheetView>
  </sheetViews>
  <sheetFormatPr defaultColWidth="9.140625" defaultRowHeight="15.75" x14ac:dyDescent="0.25"/>
  <cols>
    <col min="1" max="1" width="3" style="4" customWidth="1"/>
    <col min="2" max="2" width="7.140625" style="4" customWidth="1"/>
    <col min="3" max="3" width="35.5703125" style="4" customWidth="1"/>
    <col min="4" max="4" width="14.28515625" style="4" customWidth="1"/>
    <col min="5" max="6" width="9.85546875" style="4" customWidth="1"/>
    <col min="7" max="9" width="14.28515625" style="4" customWidth="1"/>
    <col min="10" max="13" width="20" style="4" customWidth="1"/>
    <col min="14" max="14" width="3" style="4" customWidth="1"/>
    <col min="15" max="16" width="9.140625" style="4"/>
    <col min="17" max="17" width="15.5703125" style="4" bestFit="1" customWidth="1"/>
    <col min="18" max="18" width="12.7109375" style="4" bestFit="1" customWidth="1"/>
    <col min="19" max="19" width="14.42578125" style="4" bestFit="1" customWidth="1"/>
    <col min="20" max="16384" width="9.140625" style="4"/>
  </cols>
  <sheetData>
    <row r="1" spans="1:19" ht="16.5" thickBot="1" x14ac:dyDescent="0.3">
      <c r="A1" s="1"/>
      <c r="B1" s="1"/>
      <c r="C1" s="1"/>
      <c r="D1" s="1"/>
      <c r="E1" s="1"/>
      <c r="F1" s="2"/>
    </row>
    <row r="2" spans="1:19" ht="47.25" customHeight="1" thickTop="1" thickBot="1" x14ac:dyDescent="0.3">
      <c r="B2" s="32" t="s">
        <v>12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9" ht="44.25" customHeight="1" thickTop="1" thickBot="1" x14ac:dyDescent="0.3">
      <c r="B3" s="25"/>
      <c r="C3" s="33" t="s">
        <v>8</v>
      </c>
      <c r="D3" s="33"/>
      <c r="E3" s="33"/>
      <c r="F3" s="34"/>
      <c r="G3" s="35" t="s">
        <v>2</v>
      </c>
      <c r="H3" s="35"/>
      <c r="I3" s="35"/>
      <c r="J3" s="36" t="s">
        <v>14</v>
      </c>
      <c r="K3" s="36"/>
      <c r="L3" s="36"/>
      <c r="M3" s="30"/>
    </row>
    <row r="4" spans="1:19" ht="73.5" customHeight="1" thickTop="1" thickBot="1" x14ac:dyDescent="0.3">
      <c r="B4" s="35" t="s">
        <v>1</v>
      </c>
      <c r="C4" s="35" t="s">
        <v>7</v>
      </c>
      <c r="D4" s="35" t="s">
        <v>13</v>
      </c>
      <c r="E4" s="35" t="s">
        <v>0</v>
      </c>
      <c r="F4" s="35" t="s">
        <v>15</v>
      </c>
      <c r="G4" s="16" t="s">
        <v>5</v>
      </c>
      <c r="H4" s="16" t="s">
        <v>4</v>
      </c>
      <c r="I4" s="16" t="s">
        <v>6</v>
      </c>
      <c r="J4" s="35" t="s">
        <v>17</v>
      </c>
      <c r="K4" s="35" t="s">
        <v>16</v>
      </c>
      <c r="L4" s="35" t="s">
        <v>18</v>
      </c>
      <c r="M4" s="35" t="s">
        <v>9</v>
      </c>
    </row>
    <row r="5" spans="1:19" s="6" customFormat="1" ht="33.75" customHeight="1" thickTop="1" thickBot="1" x14ac:dyDescent="0.3">
      <c r="B5" s="35"/>
      <c r="C5" s="35"/>
      <c r="D5" s="35"/>
      <c r="E5" s="35"/>
      <c r="F5" s="35"/>
      <c r="G5" s="23">
        <f>SUM(G6:G9)</f>
        <v>261.04000000000002</v>
      </c>
      <c r="H5" s="23">
        <f>SUM(H6:H9)</f>
        <v>266</v>
      </c>
      <c r="I5" s="23">
        <f>SUM(I6:I9)</f>
        <v>265.89999999999998</v>
      </c>
      <c r="J5" s="35"/>
      <c r="K5" s="35"/>
      <c r="L5" s="35"/>
      <c r="M5" s="35"/>
      <c r="Q5" s="8"/>
      <c r="R5" s="8"/>
      <c r="S5" s="8"/>
    </row>
    <row r="6" spans="1:19" s="6" customFormat="1" ht="33.75" customHeight="1" thickTop="1" thickBot="1" x14ac:dyDescent="0.3">
      <c r="B6" s="17">
        <v>1</v>
      </c>
      <c r="C6" s="28" t="s">
        <v>19</v>
      </c>
      <c r="D6" s="29" t="s">
        <v>20</v>
      </c>
      <c r="E6" s="26" t="s">
        <v>10</v>
      </c>
      <c r="F6" s="17" t="s">
        <v>23</v>
      </c>
      <c r="G6" s="27">
        <v>79.599999999999994</v>
      </c>
      <c r="H6" s="27">
        <v>81</v>
      </c>
      <c r="I6" s="27">
        <v>80.3</v>
      </c>
      <c r="J6" s="20">
        <f>ROUND(AVERAGE('Расчет 1 - НМЦед'!$G6:$I6),2)</f>
        <v>80.3</v>
      </c>
      <c r="K6" s="20">
        <f>_xlfn.STDEV.S('Расчет 1 - НМЦед'!$G6:$I6)</f>
        <v>0.70000000000000284</v>
      </c>
      <c r="L6" s="21">
        <f>K6/J6</f>
        <v>8.7173100871731357E-3</v>
      </c>
      <c r="M6" s="20">
        <f>J6</f>
        <v>80.3</v>
      </c>
      <c r="Q6" s="8"/>
      <c r="R6" s="8"/>
      <c r="S6" s="8"/>
    </row>
    <row r="7" spans="1:19" s="6" customFormat="1" ht="33.75" customHeight="1" thickTop="1" thickBot="1" x14ac:dyDescent="0.3">
      <c r="B7" s="17">
        <f>B6+1</f>
        <v>2</v>
      </c>
      <c r="C7" s="28" t="s">
        <v>21</v>
      </c>
      <c r="D7" s="29" t="s">
        <v>22</v>
      </c>
      <c r="E7" s="26" t="s">
        <v>10</v>
      </c>
      <c r="F7" s="17" t="s">
        <v>23</v>
      </c>
      <c r="G7" s="27">
        <v>86.64</v>
      </c>
      <c r="H7" s="27">
        <v>88</v>
      </c>
      <c r="I7" s="27">
        <v>89.4</v>
      </c>
      <c r="J7" s="20">
        <f>ROUND(AVERAGE('Расчет 1 - НМЦед'!$G7:$I7),2)</f>
        <v>88.01</v>
      </c>
      <c r="K7" s="20">
        <f>_xlfn.STDEV.S('Расчет 1 - НМЦед'!$G7:$I7)</f>
        <v>1.3800483083332047</v>
      </c>
      <c r="L7" s="21">
        <f t="shared" ref="L7:L8" si="0">K7/J7</f>
        <v>1.5680585255461933E-2</v>
      </c>
      <c r="M7" s="20">
        <f t="shared" ref="M7:M8" si="1">J7</f>
        <v>88.01</v>
      </c>
      <c r="Q7" s="8"/>
      <c r="R7" s="8"/>
      <c r="S7" s="8"/>
    </row>
    <row r="8" spans="1:19" s="6" customFormat="1" ht="33.75" customHeight="1" thickTop="1" thickBot="1" x14ac:dyDescent="0.3">
      <c r="B8" s="17">
        <f t="shared" ref="B8" si="2">B7+1</f>
        <v>3</v>
      </c>
      <c r="C8" s="28" t="s">
        <v>24</v>
      </c>
      <c r="D8" s="29" t="s">
        <v>25</v>
      </c>
      <c r="E8" s="26" t="s">
        <v>10</v>
      </c>
      <c r="F8" s="17" t="s">
        <v>23</v>
      </c>
      <c r="G8" s="27">
        <v>94.8</v>
      </c>
      <c r="H8" s="27">
        <v>97</v>
      </c>
      <c r="I8" s="27">
        <v>96.2</v>
      </c>
      <c r="J8" s="20">
        <f>ROUND(AVERAGE('Расчет 1 - НМЦед'!$G8:$I8),2)</f>
        <v>96</v>
      </c>
      <c r="K8" s="20">
        <f>_xlfn.STDEV.S('Расчет 1 - НМЦед'!$G8:$I8)</f>
        <v>1.113552872566006</v>
      </c>
      <c r="L8" s="21">
        <f t="shared" si="0"/>
        <v>1.1599509089229229E-2</v>
      </c>
      <c r="M8" s="20">
        <f t="shared" si="1"/>
        <v>96</v>
      </c>
      <c r="Q8" s="8"/>
      <c r="R8" s="8"/>
      <c r="S8" s="8"/>
    </row>
    <row r="9" spans="1:19" s="6" customFormat="1" ht="33.75" customHeight="1" thickTop="1" thickBot="1" x14ac:dyDescent="0.3">
      <c r="B9" s="17" t="s">
        <v>3</v>
      </c>
      <c r="C9" s="18"/>
      <c r="D9" s="17" t="s">
        <v>3</v>
      </c>
      <c r="E9" s="26" t="s">
        <v>10</v>
      </c>
      <c r="F9" s="22" t="s">
        <v>3</v>
      </c>
      <c r="G9" s="19"/>
      <c r="H9" s="19"/>
      <c r="I9" s="19"/>
      <c r="J9" s="20"/>
      <c r="K9" s="20"/>
      <c r="L9" s="21"/>
      <c r="M9" s="20"/>
    </row>
    <row r="10" spans="1:19" s="6" customFormat="1" ht="33.75" customHeight="1" thickTop="1" thickBot="1" x14ac:dyDescent="0.3">
      <c r="B10" s="10"/>
      <c r="C10" s="11"/>
      <c r="D10" s="10"/>
      <c r="E10" s="12"/>
      <c r="F10" s="13"/>
      <c r="G10" s="14"/>
      <c r="H10" s="14"/>
      <c r="I10" s="14"/>
      <c r="J10" s="15"/>
      <c r="K10" s="15"/>
      <c r="L10" s="24" t="s">
        <v>11</v>
      </c>
      <c r="M10" s="24">
        <f>SUM(M6:M9)</f>
        <v>264.31</v>
      </c>
    </row>
    <row r="11" spans="1:19" ht="16.5" thickTop="1" x14ac:dyDescent="0.25">
      <c r="B11" s="3"/>
      <c r="G11" s="9"/>
      <c r="H11" s="9"/>
      <c r="I11" s="9"/>
      <c r="L11" s="5"/>
    </row>
    <row r="12" spans="1:19" x14ac:dyDescent="0.25">
      <c r="B12" s="31" t="s">
        <v>26</v>
      </c>
      <c r="G12" s="9"/>
      <c r="H12" s="9"/>
      <c r="I12" s="9"/>
      <c r="L12" s="5"/>
    </row>
    <row r="13" spans="1:19" x14ac:dyDescent="0.25">
      <c r="B13" s="3"/>
      <c r="G13" s="9"/>
      <c r="H13" s="9"/>
      <c r="I13" s="9"/>
      <c r="L13" s="5"/>
    </row>
    <row r="14" spans="1:19" x14ac:dyDescent="0.25">
      <c r="B14" s="7"/>
      <c r="C14" s="7"/>
      <c r="D14" s="7"/>
      <c r="E14" s="7"/>
      <c r="F14" s="7"/>
      <c r="J14" s="7"/>
      <c r="K14" s="7"/>
      <c r="L14" s="7"/>
      <c r="M14" s="7"/>
    </row>
  </sheetData>
  <mergeCells count="13">
    <mergeCell ref="B2:M2"/>
    <mergeCell ref="C3:F3"/>
    <mergeCell ref="G3:I3"/>
    <mergeCell ref="J3:L3"/>
    <mergeCell ref="B4:B5"/>
    <mergeCell ref="C4:C5"/>
    <mergeCell ref="D4:D5"/>
    <mergeCell ref="E4:E5"/>
    <mergeCell ref="F4:F5"/>
    <mergeCell ref="J4:J5"/>
    <mergeCell ref="K4:K5"/>
    <mergeCell ref="L4:L5"/>
    <mergeCell ref="M4:M5"/>
  </mergeCells>
  <printOptions horizontalCentered="1"/>
  <pageMargins left="0.11811023622047245" right="0.11811023622047245" top="0.35433070866141736" bottom="0" header="0" footer="0"/>
  <pageSetup paperSize="9"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1 - НМЦед</vt:lpstr>
      <vt:lpstr>'Расчет 1 - НМЦед'!Область_печати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Еремин Андрей Геннадьевич</cp:lastModifiedBy>
  <cp:lastPrinted>2023-10-18T07:06:59Z</cp:lastPrinted>
  <dcterms:created xsi:type="dcterms:W3CDTF">2014-01-15T18:15:09Z</dcterms:created>
  <dcterms:modified xsi:type="dcterms:W3CDTF">2026-09-28T10:23:09Z</dcterms:modified>
</cp:coreProperties>
</file>