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bsrv\ПРЦ\Контрактная служба\2026\АУКЦИОН\Теплообменник\"/>
    </mc:Choice>
  </mc:AlternateContent>
  <xr:revisionPtr revIDLastSave="0" documentId="13_ncr:1_{AEAFE1FE-56AF-4589-B6D9-17496B3C2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5" r:id="rId1"/>
  </sheets>
  <definedNames>
    <definedName name="_xlnm.Print_Area" localSheetId="0">Лист2!$A$1:$N$12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5" l="1"/>
  <c r="K8" i="5" l="1"/>
  <c r="L8" i="5" s="1"/>
  <c r="H8" i="5"/>
  <c r="I8" i="5"/>
  <c r="K7" i="5"/>
  <c r="L7" i="5" s="1"/>
  <c r="I7" i="5"/>
  <c r="M8" i="5" l="1"/>
  <c r="N8" i="5" s="1"/>
  <c r="K9" i="5"/>
  <c r="J8" i="5"/>
  <c r="J7" i="5"/>
  <c r="M7" i="5" l="1"/>
  <c r="N7" i="5" s="1"/>
  <c r="N9" i="5" s="1"/>
</calcChain>
</file>

<file path=xl/sharedStrings.xml><?xml version="1.0" encoding="utf-8"?>
<sst xmlns="http://schemas.openxmlformats.org/spreadsheetml/2006/main" count="26" uniqueCount="25">
  <si>
    <t>Основные характеристики объекта закупки</t>
  </si>
  <si>
    <t>В соответствии с Техническим заданием документации</t>
  </si>
  <si>
    <t>Таблица №1</t>
  </si>
  <si>
    <t>№</t>
  </si>
  <si>
    <t>Наименование товара, работы, услуги</t>
  </si>
  <si>
    <t>Ед. изм</t>
  </si>
  <si>
    <t>Кол-во</t>
  </si>
  <si>
    <t>Коммерческие предложения (руб./ед.изм.)</t>
  </si>
  <si>
    <t xml:space="preserve">Исполнитель № 1 </t>
  </si>
  <si>
    <t>Исполнитель № 2</t>
  </si>
  <si>
    <t xml:space="preserve">Исполнитель № 3 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</si>
  <si>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</si>
  <si>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</si>
  <si>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</si>
  <si>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</si>
  <si>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</si>
  <si>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>ИТОГО</t>
  </si>
  <si>
    <t xml:space="preserve">Расчет начальной (максимальной) цены договора </t>
  </si>
  <si>
    <t>шт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</si>
  <si>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</si>
  <si>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</si>
  <si>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Н(М)ЦД договора с учетом округления цены за единицу (руб.)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</si>
  <si>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</si>
  <si>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теплообменный аппарат 250/2600</t>
  </si>
  <si>
    <t>теплообменный аппарат 50/1600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</si>
</sst>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11" fillId="0" borderId="0" xfId="0" applyFont="1"/>
    <xf numFmtId="0" fontId="0" fillId="0" borderId="0" xfId="0"/>
    <xf numFmtId="0" fontId="4" fillId="0" borderId="0" xfId="0" applyFont="1"/>
    <xf numFmtId="2" fontId="4" fillId="0" borderId="0" xfId="0" applyNumberFormat="1" applyFont="1"/>
    <xf numFmtId="0" fontId="8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top"/>
    </xf>
    <xf numFmtId="4" fontId="4" fillId="3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4" fontId="4" fillId="3" borderId="7" xfId="0" applyNumberFormat="1" applyFont="1" applyFill="1" applyBorder="1" applyAlignment="1">
      <alignment horizontal="center" vertical="center"/>
    </xf>
    <xf numFmtId="4" fontId="4" fillId="0" borderId="7" xfId="0" applyNumberFormat="1" applyFont="1" applyFill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8" fillId="4" borderId="10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top" wrapText="1"/>
    </xf>
    <xf numFmtId="0" fontId="15" fillId="2" borderId="15" xfId="0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top" wrapText="1"/>
    </xf>
    <xf numFmtId="4" fontId="4" fillId="3" borderId="12" xfId="0" applyNumberFormat="1" applyFont="1" applyFill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top" wrapText="1"/>
    </xf>
    <xf numFmtId="4" fontId="8" fillId="3" borderId="6" xfId="0" applyNumberFormat="1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6" xfId="1" applyNumberFormat="1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center" vertical="center" wrapText="1"/>
    </xf>
    <xf numFmtId="4" fontId="6" fillId="0" borderId="7" xfId="1" applyNumberFormat="1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2" fontId="8" fillId="2" borderId="14" xfId="0" applyNumberFormat="1" applyFont="1" applyFill="1" applyBorder="1" applyAlignment="1">
      <alignment horizontal="center" vertical="top" wrapText="1"/>
    </xf>
    <xf numFmtId="2" fontId="8" fillId="2" borderId="4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</cellXfs>
  <cellStyles count="2">
    <cellStyle name="Денежный" xfId="1" builtinId="4"/>
    <cellStyle name="Обычный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196664</xdr:colOff>
      <xdr:row>4</xdr:row>
      <xdr:rowOff>1094095</xdr:rowOff>
    </xdr:from>
    <xdr:to>
      <xdr:col>9</xdr:col>
      <xdr:colOff>895037</xdr:colOff>
      <xdr:row>4</xdr:row>
      <xdr:rowOff>1465570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8CA4FA-5F2D-498A-887A-692DFE15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988" y="2237095"/>
          <a:ext cx="698373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134470</xdr:colOff>
      <xdr:row>4</xdr:row>
      <xdr:rowOff>885825</xdr:rowOff>
    </xdr:from>
    <xdr:to>
      <xdr:col>8</xdr:col>
      <xdr:colOff>374639</xdr:colOff>
      <xdr:row>4</xdr:row>
      <xdr:rowOff>1238250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2E5591-A7D8-4972-8A23-462ACF3F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1441" y="4382060"/>
          <a:ext cx="968551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142709</xdr:colOff>
      <xdr:row>4</xdr:row>
      <xdr:rowOff>2321032</xdr:rowOff>
    </xdr:from>
    <xdr:to>
      <xdr:col>10</xdr:col>
      <xdr:colOff>1169774</xdr:colOff>
      <xdr:row>4</xdr:row>
      <xdr:rowOff>2641706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C185133C-D7F7-4003-8405-8F5C203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7385" y="5817267"/>
          <a:ext cx="1027065" cy="32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4</xdr:row>
      <xdr:rowOff>1457325</xdr:rowOff>
    </xdr:from>
    <xdr:to>
      <xdr:col>10</xdr:col>
      <xdr:colOff>323850</xdr:colOff>
      <xdr:row>4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63114483-5077-426B-BB6B-3612C0D9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6725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view="pageBreakPreview" zoomScale="85" zoomScaleNormal="85" zoomScaleSheetLayoutView="85" workbookViewId="0">
      <selection activeCell="H7" sqref="H7"/>
    </sheetView>
  </sheetViews>
  <sheetFormatPr defaultColWidth="9.140625" defaultRowHeight="15" x14ac:dyDescent="0.25"/>
  <cols>
    <col min="1" max="1" width="5.140625" style="2" customWidth="1"/>
    <col min="2" max="2" width="24.140625" style="2" customWidth="1"/>
    <col min="3" max="3" width="5" style="2" customWidth="1"/>
    <col min="4" max="4" width="9" style="2" customWidth="1"/>
    <col min="5" max="5" width="11.42578125" style="2" customWidth="1"/>
    <col min="6" max="6" width="16.140625" style="2" customWidth="1"/>
    <col min="7" max="7" width="11.42578125" style="2" customWidth="1"/>
    <col min="8" max="8" width="14.140625" style="2" customWidth="1"/>
    <col min="9" max="9" width="9.140625" style="2"/>
    <col min="10" max="10" width="17.28515625" style="2" customWidth="1"/>
    <col min="11" max="11" width="18.28515625" style="2" customWidth="1"/>
    <col min="12" max="12" width="12.7109375" style="2" customWidth="1"/>
    <col min="13" max="13" width="13.5703125" style="2" customWidth="1"/>
    <col min="14" max="14" width="22.7109375" style="2" customWidth="1"/>
    <col min="15" max="16384" width="9.140625" style="2"/>
  </cols>
  <sheetData>
    <row r="1" spans="1:15" s="3" customFormat="1" ht="15.75" customHeight="1" x14ac:dyDescent="0.2">
      <c r="A1" s="51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5" s="3" customFormat="1" ht="21.75" customHeight="1" x14ac:dyDescent="0.2">
      <c r="A2" s="53" t="s">
        <v>0</v>
      </c>
      <c r="B2" s="53"/>
      <c r="C2" s="53"/>
      <c r="D2" s="53"/>
      <c r="E2" s="65" t="s">
        <v>1</v>
      </c>
      <c r="F2" s="66"/>
      <c r="G2" s="66"/>
      <c r="H2" s="66"/>
      <c r="I2" s="66"/>
      <c r="J2" s="66"/>
      <c r="K2" s="66"/>
      <c r="L2" s="66"/>
      <c r="M2" s="66"/>
      <c r="N2" s="66"/>
    </row>
    <row r="3" spans="1:15" s="3" customFormat="1" ht="20.25" customHeight="1" thickBot="1" x14ac:dyDescent="0.25">
      <c r="A3" s="67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5" s="3" customFormat="1" ht="40.5" customHeight="1" x14ac:dyDescent="0.2">
      <c r="A4" s="55" t="s">
        <v>3</v>
      </c>
      <c r="B4" s="57" t="s">
        <v>4</v>
      </c>
      <c r="C4" s="57" t="s">
        <v>5</v>
      </c>
      <c r="D4" s="59" t="s">
        <v>6</v>
      </c>
      <c r="E4" s="55" t="s">
        <v>7</v>
      </c>
      <c r="F4" s="57"/>
      <c r="G4" s="61"/>
      <c r="H4" s="62" t="s">
        <v>19</v>
      </c>
      <c r="I4" s="63"/>
      <c r="J4" s="64"/>
      <c r="K4" s="55" t="s">
        <v>20</v>
      </c>
      <c r="L4" s="57"/>
      <c r="M4" s="57"/>
      <c r="N4" s="61"/>
    </row>
    <row r="5" spans="1:15" s="3" customFormat="1" ht="217.5" customHeight="1" x14ac:dyDescent="0.2">
      <c r="A5" s="56"/>
      <c r="B5" s="58"/>
      <c r="C5" s="58"/>
      <c r="D5" s="60"/>
      <c r="E5" s="33" t="s">
        <v>8</v>
      </c>
      <c r="F5" s="13" t="s">
        <v>9</v>
      </c>
      <c r="G5" s="34" t="s">
        <v>10</v>
      </c>
      <c r="H5" s="30" t="s">
        <v>11</v>
      </c>
      <c r="I5" s="15" t="s">
        <v>12</v>
      </c>
      <c r="J5" s="39" t="s">
        <v>13</v>
      </c>
      <c r="K5" s="42" t="s">
        <v>22</v>
      </c>
      <c r="L5" s="14" t="s">
        <v>14</v>
      </c>
      <c r="M5" s="15" t="s">
        <v>15</v>
      </c>
      <c r="N5" s="17" t="s">
        <v>21</v>
      </c>
      <c r="O5" s="5"/>
    </row>
    <row r="6" spans="1:15" s="1" customFormat="1" ht="12" customHeight="1" x14ac:dyDescent="0.2">
      <c r="A6" s="18">
        <v>1</v>
      </c>
      <c r="B6" s="16">
        <v>3</v>
      </c>
      <c r="C6" s="16">
        <v>4</v>
      </c>
      <c r="D6" s="28">
        <v>5</v>
      </c>
      <c r="E6" s="35">
        <v>6</v>
      </c>
      <c r="F6" s="16">
        <v>7</v>
      </c>
      <c r="G6" s="36">
        <v>8</v>
      </c>
      <c r="H6" s="31">
        <v>9</v>
      </c>
      <c r="I6" s="16">
        <v>10</v>
      </c>
      <c r="J6" s="28">
        <v>11</v>
      </c>
      <c r="K6" s="35">
        <v>12</v>
      </c>
      <c r="L6" s="16">
        <v>13</v>
      </c>
      <c r="M6" s="16">
        <v>14</v>
      </c>
      <c r="N6" s="19">
        <v>15</v>
      </c>
    </row>
    <row r="7" spans="1:15" s="9" customFormat="1" ht="40.5" customHeight="1" x14ac:dyDescent="0.25">
      <c r="A7" s="20">
        <v>1</v>
      </c>
      <c r="B7" s="10" t="s">
        <v>23</v>
      </c>
      <c r="C7" s="8" t="s">
        <v>18</v>
      </c>
      <c r="D7" s="46">
        <v>2</v>
      </c>
      <c r="E7" s="47">
        <v>917500</v>
      </c>
      <c r="F7" s="48">
        <v>936500</v>
      </c>
      <c r="G7" s="49">
        <v>940000</v>
      </c>
      <c r="H7" s="32">
        <f>AVERAGE(E7:G7)</f>
        <v>931333.33333333337</v>
      </c>
      <c r="I7" s="7">
        <f>SQRT(VAR(E7:G7))</f>
        <v>12107.160415776001</v>
      </c>
      <c r="J7" s="40">
        <f>I7/H7*100</f>
        <v>1.2999814333331425</v>
      </c>
      <c r="K7" s="43">
        <f>D7*SUM(E7:G7)/COLUMNS(E7:G7)</f>
        <v>1862666.6666666667</v>
      </c>
      <c r="L7" s="8">
        <f>K7/D7</f>
        <v>931333.33333333337</v>
      </c>
      <c r="M7" s="8">
        <f>ROUND(L7,2)</f>
        <v>931333.33</v>
      </c>
      <c r="N7" s="21">
        <f>M7*D7</f>
        <v>1862666.66</v>
      </c>
    </row>
    <row r="8" spans="1:15" s="9" customFormat="1" ht="40.5" customHeight="1" x14ac:dyDescent="0.25">
      <c r="A8" s="20">
        <v>2</v>
      </c>
      <c r="B8" s="10" t="s">
        <v>24</v>
      </c>
      <c r="C8" s="8" t="s">
        <v>18</v>
      </c>
      <c r="D8" s="46">
        <v>2</v>
      </c>
      <c r="E8" s="47">
        <v>67000</v>
      </c>
      <c r="F8" s="48">
        <v>68500</v>
      </c>
      <c r="G8" s="49">
        <v>67500</v>
      </c>
      <c r="H8" s="32">
        <f t="shared" ref="H8" si="0">AVERAGE(E8:G8)</f>
        <v>67666.666666666672</v>
      </c>
      <c r="I8" s="7">
        <f t="shared" ref="I8" si="1">SQRT(VAR(E8:G8))</f>
        <v>763.76261582597328</v>
      </c>
      <c r="J8" s="40">
        <f t="shared" ref="J8" si="2">I8/H8*100</f>
        <v>1.1287132253585812</v>
      </c>
      <c r="K8" s="44">
        <f>D8*SUM(E8:G8)/COLUMNS(E8:G8)</f>
        <v>135333.33333333334</v>
      </c>
      <c r="L8" s="12">
        <f>K8/D8</f>
        <v>67666.666666666672</v>
      </c>
      <c r="M8" s="12">
        <f t="shared" ref="M8" si="3">ROUND(L8,2)</f>
        <v>67666.67</v>
      </c>
      <c r="N8" s="22">
        <f t="shared" ref="N8" si="4">M8*D8</f>
        <v>135333.34</v>
      </c>
    </row>
    <row r="9" spans="1:15" s="6" customFormat="1" ht="16.5" thickBot="1" x14ac:dyDescent="0.3">
      <c r="A9" s="23"/>
      <c r="B9" s="24" t="s">
        <v>16</v>
      </c>
      <c r="C9" s="25"/>
      <c r="D9" s="29"/>
      <c r="E9" s="37"/>
      <c r="F9" s="25"/>
      <c r="G9" s="38"/>
      <c r="H9" s="50"/>
      <c r="I9" s="26"/>
      <c r="J9" s="41"/>
      <c r="K9" s="45">
        <f>SUM(K7:K8)</f>
        <v>1998000</v>
      </c>
      <c r="L9" s="25"/>
      <c r="M9" s="25"/>
      <c r="N9" s="27">
        <f>SUM(N7:N8)</f>
        <v>1998000</v>
      </c>
    </row>
    <row r="10" spans="1:15" s="6" customFormat="1" ht="12.75" customHeight="1" x14ac:dyDescent="0.2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</row>
    <row r="11" spans="1:15" s="3" customFormat="1" ht="12.75" x14ac:dyDescent="0.2">
      <c r="K11" s="11"/>
      <c r="L11" s="4"/>
      <c r="N11" s="11"/>
    </row>
    <row r="12" spans="1:15" s="3" customFormat="1" ht="12.75" x14ac:dyDescent="0.2">
      <c r="L12" s="4"/>
    </row>
    <row r="13" spans="1:15" s="3" customFormat="1" ht="12.75" x14ac:dyDescent="0.2">
      <c r="L13" s="4"/>
    </row>
    <row r="14" spans="1:15" s="3" customFormat="1" ht="12.75" x14ac:dyDescent="0.2"/>
    <row r="15" spans="1:15" s="3" customFormat="1" ht="12.75" x14ac:dyDescent="0.2"/>
    <row r="16" spans="1:15" s="3" customFormat="1" ht="12.75" x14ac:dyDescent="0.2"/>
    <row r="17" s="3" customFormat="1" ht="12.75" x14ac:dyDescent="0.2"/>
    <row r="18" s="3" customFormat="1" ht="12.75" x14ac:dyDescent="0.2"/>
    <row r="19" s="3" customFormat="1" ht="21.75" customHeight="1" x14ac:dyDescent="0.2"/>
    <row r="20" s="3" customFormat="1" ht="22.5" customHeight="1" x14ac:dyDescent="0.2"/>
    <row r="21" s="3" customFormat="1" ht="22.5" customHeight="1" x14ac:dyDescent="0.2"/>
    <row r="22" s="3" customFormat="1" ht="12.75" x14ac:dyDescent="0.2"/>
    <row r="23" s="3" customFormat="1" ht="12.75" x14ac:dyDescent="0.2"/>
    <row r="24" s="3" customFormat="1" ht="12.75" x14ac:dyDescent="0.2"/>
    <row r="25" s="3" customFormat="1" ht="12.75" x14ac:dyDescent="0.2"/>
    <row r="26" s="3" customFormat="1" ht="12.75" x14ac:dyDescent="0.2"/>
    <row r="27" s="3" customFormat="1" ht="12.75" x14ac:dyDescent="0.2"/>
    <row r="28" s="3" customFormat="1" ht="12.75" x14ac:dyDescent="0.2"/>
    <row r="29" s="3" customFormat="1" ht="12.75" x14ac:dyDescent="0.2"/>
    <row r="30" s="3" customFormat="1" ht="12.75" x14ac:dyDescent="0.2"/>
    <row r="31" s="3" customFormat="1" ht="12.75" x14ac:dyDescent="0.2"/>
    <row r="32" s="3" customFormat="1" ht="12.75" x14ac:dyDescent="0.2"/>
    <row r="33" s="3" customFormat="1" ht="12.75" x14ac:dyDescent="0.2"/>
    <row r="34" s="3" customFormat="1" ht="12.75" x14ac:dyDescent="0.2"/>
    <row r="35" s="3" customFormat="1" ht="12.75" x14ac:dyDescent="0.2"/>
    <row r="36" s="3" customFormat="1" ht="12.75" x14ac:dyDescent="0.2"/>
    <row r="37" s="3" customFormat="1" ht="12.75" x14ac:dyDescent="0.2"/>
    <row r="38" s="3" customFormat="1" ht="12.75" x14ac:dyDescent="0.2"/>
    <row r="39" s="3" customFormat="1" ht="12.75" x14ac:dyDescent="0.2"/>
    <row r="40" s="3" customFormat="1" ht="12.75" x14ac:dyDescent="0.2"/>
  </sheetData>
  <mergeCells count="12">
    <mergeCell ref="A1:M1"/>
    <mergeCell ref="A2:D2"/>
    <mergeCell ref="A10:M10"/>
    <mergeCell ref="A4:A5"/>
    <mergeCell ref="B4:B5"/>
    <mergeCell ref="C4:C5"/>
    <mergeCell ref="D4:D5"/>
    <mergeCell ref="E4:G4"/>
    <mergeCell ref="H4:J4"/>
    <mergeCell ref="K4:N4"/>
    <mergeCell ref="E2:N2"/>
    <mergeCell ref="A3:N3"/>
  </mergeCells>
  <conditionalFormatting sqref="J9">
    <cfRule type="cellIs" dxfId="0" priority="1" operator="greaterThan">
      <formula>33</formula>
    </cfRule>
  </conditionalFormatting>
  <pageMargins left="0.23622047244094491" right="0.23622047244094491" top="0.35433070866141736" bottom="0.35433070866141736" header="0.31496062992125984" footer="0.31496062992125984"/>
  <pageSetup paperSize="9" scale="70" orientation="landscape" r:id="rId1"/>
  <colBreaks count="1" manualBreakCount="1">
    <brk id="14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ekuser11</dc:creator>
  <cp:lastModifiedBy>Пользователь Windows</cp:lastModifiedBy>
  <cp:lastPrinted>2024-03-01T11:25:15Z</cp:lastPrinted>
  <dcterms:created xsi:type="dcterms:W3CDTF">2015-06-05T18:19:34Z</dcterms:created>
  <dcterms:modified xsi:type="dcterms:W3CDTF">2026-09-28T10:52:00Z</dcterms:modified>
</cp:coreProperties>
</file>