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КСК Михаил\Спец одежда\Документация\"/>
    </mc:Choice>
  </mc:AlternateContent>
  <xr:revisionPtr revIDLastSave="0" documentId="13_ncr:1_{19AC6DDB-4F08-489D-9112-807C15AC7A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НМЦД " sheetId="23" r:id="rId1"/>
  </sheets>
  <definedNames>
    <definedName name="_xlnm.Print_Area" localSheetId="0">'НМЦД 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23" l="1"/>
  <c r="I18" i="23"/>
  <c r="J18" i="23"/>
  <c r="K18" i="23"/>
  <c r="L18" i="23" s="1"/>
  <c r="M18" i="23" s="1"/>
  <c r="H17" i="23"/>
  <c r="I17" i="23"/>
  <c r="J17" i="23"/>
  <c r="K17" i="23" s="1"/>
  <c r="L17" i="23" s="1"/>
  <c r="M17" i="23" s="1"/>
  <c r="H8" i="23"/>
  <c r="I8" i="23" s="1"/>
  <c r="J8" i="23"/>
  <c r="K8" i="23" s="1"/>
  <c r="L8" i="23" s="1"/>
  <c r="M8" i="23" s="1"/>
  <c r="H19" i="23"/>
  <c r="I19" i="23" s="1"/>
  <c r="J19" i="23"/>
  <c r="K19" i="23" s="1"/>
  <c r="L19" i="23" s="1"/>
  <c r="M19" i="23" s="1"/>
  <c r="H16" i="23"/>
  <c r="I16" i="23" s="1"/>
  <c r="J16" i="23"/>
  <c r="K16" i="23" s="1"/>
  <c r="L16" i="23" s="1"/>
  <c r="M16" i="23" s="1"/>
  <c r="H15" i="23"/>
  <c r="I15" i="23" s="1"/>
  <c r="J15" i="23"/>
  <c r="K15" i="23" s="1"/>
  <c r="L15" i="23" s="1"/>
  <c r="M15" i="23" s="1"/>
  <c r="H14" i="23"/>
  <c r="I14" i="23" s="1"/>
  <c r="J14" i="23"/>
  <c r="K14" i="23" s="1"/>
  <c r="L14" i="23" s="1"/>
  <c r="M14" i="23" s="1"/>
  <c r="J13" i="23"/>
  <c r="K13" i="23" s="1"/>
  <c r="L13" i="23" s="1"/>
  <c r="M13" i="23" s="1"/>
  <c r="H13" i="23"/>
  <c r="I13" i="23" s="1"/>
  <c r="J12" i="23"/>
  <c r="K12" i="23" s="1"/>
  <c r="L12" i="23" s="1"/>
  <c r="M12" i="23" s="1"/>
  <c r="H12" i="23"/>
  <c r="I12" i="23" s="1"/>
  <c r="J11" i="23"/>
  <c r="K11" i="23" s="1"/>
  <c r="L11" i="23" s="1"/>
  <c r="M11" i="23" s="1"/>
  <c r="H11" i="23"/>
  <c r="I11" i="23" s="1"/>
  <c r="J10" i="23"/>
  <c r="K10" i="23" s="1"/>
  <c r="L10" i="23" s="1"/>
  <c r="M10" i="23" s="1"/>
  <c r="H10" i="23"/>
  <c r="I10" i="23" s="1"/>
  <c r="V8" i="23"/>
  <c r="J9" i="23"/>
  <c r="K9" i="23" s="1"/>
  <c r="L9" i="23" s="1"/>
  <c r="M9" i="23" s="1"/>
  <c r="P8" i="23" s="1"/>
  <c r="H9" i="23"/>
  <c r="I9" i="23" s="1"/>
  <c r="M20" i="23" l="1"/>
</calcChain>
</file>

<file path=xl/sharedStrings.xml><?xml version="1.0" encoding="utf-8"?>
<sst xmlns="http://schemas.openxmlformats.org/spreadsheetml/2006/main" count="54" uniqueCount="44">
  <si>
    <t>№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</si>
  <si>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</si>
  <si>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</si>
  <si>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</si>
  <si>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</si>
  <si>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</si>
  <si>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</si>
  <si>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</si>
  <si>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</si>
  <si>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</si>
  <si>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</si>
  <si>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</si>
  <si>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</si>
  <si>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</si>
  <si>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</si>
  <si>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</si>
  <si>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</si>
  <si>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</si>
  <si>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</si>
  <si>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</si>
  <si>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</si>
  <si>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</si>
  <si>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</si>
  <si>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предмета договора </t>
  </si>
  <si>
    <t>ОБОСНОВАНИЕ НАЧАЛЬНОЙ (МАКСИМАЛЬНОЙ) ЦЕНЫ ДОГОВОРА</t>
  </si>
  <si>
    <t>Н(М)ЦД</t>
  </si>
  <si>
    <t>Итого:</t>
  </si>
  <si>
    <t>Поставка спецодежды</t>
  </si>
  <si>
    <t>шт</t>
  </si>
  <si>
    <t>Каска</t>
  </si>
  <si>
    <t>Костюм летний</t>
  </si>
  <si>
    <t>Костюм зимний</t>
  </si>
  <si>
    <t>Ботинки летние</t>
  </si>
  <si>
    <t>Ботинки зимние</t>
  </si>
  <si>
    <t xml:space="preserve">Халат </t>
  </si>
  <si>
    <t>Халат белый</t>
  </si>
  <si>
    <t>Плащ</t>
  </si>
  <si>
    <t>Жилет сигнальный</t>
  </si>
  <si>
    <t>Перчатки акриловые</t>
  </si>
  <si>
    <t>Костюм</t>
  </si>
  <si>
    <t>Очки защитные</t>
  </si>
  <si>
    <t>Дата подготовки обоснования НМЦ  23.09.2026</t>
  </si>
  <si>
    <t xml:space="preserve">Итого НМЦД устанавливается в размере: 1 729 198,70 рублей </t>
  </si>
  <si>
    <t>пар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</si>
</sst>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0" xfId="0" applyFont="1"/>
    <xf numFmtId="0" fontId="9" fillId="0" borderId="0" xfId="0" applyFont="1"/>
    <xf numFmtId="0" fontId="4" fillId="0" borderId="0" xfId="0" applyFont="1"/>
    <xf numFmtId="0" fontId="4" fillId="0" borderId="0" xfId="0" applyFont="1" applyAlignment="1" applyProtection="1">
      <alignment wrapText="1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7" fillId="0" borderId="0" xfId="0" applyFont="1"/>
    <xf numFmtId="0" fontId="2" fillId="2" borderId="2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4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" fontId="2" fillId="2" borderId="2" xfId="0" applyNumberFormat="1" applyFont="1" applyFill="1" applyBorder="1" applyAlignment="1">
      <alignment horizontal="center" vertical="top" wrapText="1"/>
    </xf>
    <xf numFmtId="4" fontId="9" fillId="0" borderId="0" xfId="0" applyNumberFormat="1" applyFont="1" applyAlignment="1">
      <alignment horizontal="center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9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" fontId="9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6</xdr:row>
      <xdr:rowOff>923925</xdr:rowOff>
    </xdr:from>
    <xdr:to>
      <xdr:col>8</xdr:col>
      <xdr:colOff>1019175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1600200</xdr:rowOff>
    </xdr:from>
    <xdr:to>
      <xdr:col>9</xdr:col>
      <xdr:colOff>1504950</xdr:colOff>
      <xdr:row>6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266700</xdr:colOff>
      <xdr:row>6</xdr:row>
      <xdr:rowOff>1400175</xdr:rowOff>
    </xdr:from>
    <xdr:to>
      <xdr:col>9</xdr:col>
      <xdr:colOff>419100</xdr:colOff>
      <xdr:row>6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6"/>
  <sheetViews>
    <sheetView tabSelected="1" zoomScale="90" zoomScaleNormal="90" zoomScaleSheetLayoutView="77" workbookViewId="0">
      <selection activeCell="C18" sqref="C18"/>
    </sheetView>
  </sheetViews>
  <sheetFormatPr defaultRowHeight="12.75" x14ac:dyDescent="0.2"/>
  <cols>
    <col min="1" max="1" width="6.140625" style="1" customWidth="1"/>
    <col min="2" max="2" width="43.42578125" style="1" customWidth="1"/>
    <col min="3" max="3" width="7.85546875" style="1" customWidth="1"/>
    <col min="4" max="4" width="6.85546875" style="1" customWidth="1"/>
    <col min="5" max="5" width="11.7109375" style="1" customWidth="1"/>
    <col min="6" max="6" width="11.7109375" style="10" customWidth="1"/>
    <col min="7" max="7" width="15.28515625" style="1" customWidth="1"/>
    <col min="8" max="8" width="15.5703125" style="1" customWidth="1"/>
    <col min="9" max="9" width="15.42578125" style="1" customWidth="1"/>
    <col min="10" max="10" width="22.7109375" style="1" customWidth="1"/>
    <col min="11" max="11" width="13" style="1" customWidth="1"/>
    <col min="12" max="12" width="13.5703125" style="1" customWidth="1"/>
    <col min="13" max="13" width="15.42578125" style="1" customWidth="1"/>
    <col min="14" max="14" width="11.85546875" style="1" customWidth="1"/>
    <col min="15" max="15" width="9.140625" style="1" hidden="1" customWidth="1"/>
    <col min="16" max="16" width="13.42578125" style="1" hidden="1" customWidth="1"/>
    <col min="17" max="17" width="9.140625" style="1" hidden="1" customWidth="1"/>
    <col min="18" max="18" width="0" style="10" hidden="1" customWidth="1"/>
    <col min="19" max="23" width="9.140625" style="1" hidden="1" customWidth="1"/>
    <col min="24" max="16384" width="9.140625" style="1"/>
  </cols>
  <sheetData>
    <row r="1" spans="1:22" ht="16.5" customHeight="1" x14ac:dyDescent="0.2">
      <c r="E1" s="6" t="s">
        <v>24</v>
      </c>
      <c r="J1" s="39" t="s">
        <v>8</v>
      </c>
      <c r="K1" s="40"/>
      <c r="L1" s="40"/>
      <c r="M1" s="40"/>
    </row>
    <row r="2" spans="1:22" ht="33.75" customHeight="1" x14ac:dyDescent="0.2">
      <c r="A2" s="49" t="s">
        <v>12</v>
      </c>
      <c r="B2" s="49"/>
      <c r="C2" s="49"/>
      <c r="D2" s="49" t="s">
        <v>27</v>
      </c>
      <c r="E2" s="49"/>
      <c r="F2" s="49"/>
      <c r="G2" s="49"/>
      <c r="H2" s="49"/>
      <c r="I2" s="49"/>
      <c r="J2" s="49"/>
      <c r="K2" s="49"/>
      <c r="L2" s="49"/>
      <c r="M2" s="49"/>
    </row>
    <row r="3" spans="1:22" ht="21" customHeight="1" x14ac:dyDescent="0.2">
      <c r="A3" s="49" t="s">
        <v>13</v>
      </c>
      <c r="B3" s="49"/>
      <c r="C3" s="49"/>
      <c r="D3" s="49" t="s">
        <v>14</v>
      </c>
      <c r="E3" s="49"/>
      <c r="F3" s="49"/>
      <c r="G3" s="49"/>
      <c r="H3" s="49"/>
      <c r="I3" s="49"/>
      <c r="J3" s="49"/>
      <c r="K3" s="49"/>
      <c r="L3" s="49"/>
      <c r="M3" s="49"/>
    </row>
    <row r="4" spans="1:22" ht="22.5" customHeight="1" x14ac:dyDescent="0.2">
      <c r="A4" s="50" t="s">
        <v>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22" ht="17.25" customHeight="1" x14ac:dyDescent="0.2">
      <c r="A5" s="50" t="s">
        <v>16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22" ht="39" customHeight="1" x14ac:dyDescent="0.2">
      <c r="A6" s="41" t="s">
        <v>0</v>
      </c>
      <c r="B6" s="41" t="s">
        <v>23</v>
      </c>
      <c r="C6" s="41" t="s">
        <v>1</v>
      </c>
      <c r="D6" s="41" t="s">
        <v>2</v>
      </c>
      <c r="E6" s="43" t="s">
        <v>3</v>
      </c>
      <c r="F6" s="44"/>
      <c r="G6" s="45"/>
      <c r="H6" s="46" t="s">
        <v>20</v>
      </c>
      <c r="I6" s="46"/>
      <c r="J6" s="47" t="s">
        <v>21</v>
      </c>
      <c r="K6" s="47"/>
      <c r="L6" s="47"/>
      <c r="M6" s="48"/>
    </row>
    <row r="7" spans="1:22" ht="161.25" customHeight="1" x14ac:dyDescent="0.2">
      <c r="A7" s="42"/>
      <c r="B7" s="41"/>
      <c r="C7" s="42"/>
      <c r="D7" s="42"/>
      <c r="E7" s="7" t="s">
        <v>9</v>
      </c>
      <c r="F7" s="13" t="s">
        <v>10</v>
      </c>
      <c r="G7" s="7" t="s">
        <v>11</v>
      </c>
      <c r="H7" s="7" t="s">
        <v>4</v>
      </c>
      <c r="I7" s="7" t="s">
        <v>5</v>
      </c>
      <c r="J7" s="16" t="s">
        <v>22</v>
      </c>
      <c r="K7" s="17" t="s">
        <v>6</v>
      </c>
      <c r="L7" s="17" t="s">
        <v>7</v>
      </c>
      <c r="M7" s="17" t="s">
        <v>25</v>
      </c>
    </row>
    <row r="8" spans="1:22" s="21" customFormat="1" ht="15.75" x14ac:dyDescent="0.25">
      <c r="A8" s="31">
        <v>1</v>
      </c>
      <c r="B8" s="28" t="s">
        <v>30</v>
      </c>
      <c r="C8" s="25" t="s">
        <v>28</v>
      </c>
      <c r="D8" s="25">
        <v>60</v>
      </c>
      <c r="E8" s="26">
        <v>6521</v>
      </c>
      <c r="F8" s="26">
        <v>6352</v>
      </c>
      <c r="G8" s="26">
        <v>6285.44</v>
      </c>
      <c r="H8" s="8">
        <f>AVERAGE(E8:G8)</f>
        <v>6386.1466666666665</v>
      </c>
      <c r="I8" s="19">
        <f>SQRT(((SUM((POWER(G8-H8,2)),(POWER(F8-H8,2)),(POWER(E8-H8,2)))/(COLUMNS(E8:G8)-1))))</f>
        <v>121.43568064343104</v>
      </c>
      <c r="J8" s="9">
        <f t="shared" ref="J8:J19" si="0">((D8/3)*(SUM(E8:G8)))</f>
        <v>383168.8</v>
      </c>
      <c r="K8" s="9">
        <f t="shared" ref="K8:K19" si="1">J8/D8</f>
        <v>6386.1466666666665</v>
      </c>
      <c r="L8" s="9">
        <f t="shared" ref="L8" si="2">ROUNDDOWN(K8,2)</f>
        <v>6386.14</v>
      </c>
      <c r="M8" s="11">
        <f t="shared" ref="M8:M19" si="3">L8*D8</f>
        <v>383168.4</v>
      </c>
      <c r="N8" s="20"/>
      <c r="O8" s="21">
        <v>1.2</v>
      </c>
      <c r="P8" s="22">
        <f>M9*O8</f>
        <v>336578.75999999995</v>
      </c>
      <c r="Q8" s="23"/>
      <c r="R8" s="22"/>
      <c r="T8" s="21">
        <v>2174.61</v>
      </c>
      <c r="U8" s="21">
        <v>1.2</v>
      </c>
      <c r="V8" s="24">
        <f>T8*U8</f>
        <v>2609.5320000000002</v>
      </c>
    </row>
    <row r="9" spans="1:22" s="21" customFormat="1" ht="15.75" x14ac:dyDescent="0.25">
      <c r="A9" s="18">
        <v>2</v>
      </c>
      <c r="B9" s="28" t="s">
        <v>31</v>
      </c>
      <c r="C9" s="25" t="s">
        <v>28</v>
      </c>
      <c r="D9" s="25">
        <v>30</v>
      </c>
      <c r="E9" s="26">
        <v>9547</v>
      </c>
      <c r="F9" s="26">
        <v>9300</v>
      </c>
      <c r="G9" s="26">
        <v>9201.24</v>
      </c>
      <c r="H9" s="8">
        <f>AVERAGE(E9:G9)</f>
        <v>9349.413333333332</v>
      </c>
      <c r="I9" s="19">
        <f>SQRT(((SUM((POWER(G9-H9,2)),(POWER(F9-H9,2)),(POWER(E9-H9,2)))/(COLUMNS(E9:G9)-1))))</f>
        <v>178.09759272189328</v>
      </c>
      <c r="J9" s="9">
        <f t="shared" si="0"/>
        <v>280482.39999999997</v>
      </c>
      <c r="K9" s="9">
        <f t="shared" si="1"/>
        <v>9349.413333333332</v>
      </c>
      <c r="L9" s="9">
        <f t="shared" ref="L9" si="4">ROUNDDOWN(K9,2)</f>
        <v>9349.41</v>
      </c>
      <c r="M9" s="11">
        <f t="shared" si="3"/>
        <v>280482.3</v>
      </c>
      <c r="N9" s="20"/>
      <c r="P9" s="22"/>
      <c r="Q9" s="23"/>
      <c r="R9" s="22"/>
      <c r="V9" s="24"/>
    </row>
    <row r="10" spans="1:22" s="21" customFormat="1" ht="15.75" x14ac:dyDescent="0.25">
      <c r="A10" s="29">
        <v>3</v>
      </c>
      <c r="B10" s="28" t="s">
        <v>32</v>
      </c>
      <c r="C10" s="25" t="s">
        <v>43</v>
      </c>
      <c r="D10" s="25">
        <v>70</v>
      </c>
      <c r="E10" s="26">
        <v>5797</v>
      </c>
      <c r="F10" s="26">
        <v>5647</v>
      </c>
      <c r="G10" s="26">
        <v>5587.6</v>
      </c>
      <c r="H10" s="8">
        <f t="shared" ref="H10:H19" si="5">AVERAGE(E10:G10)</f>
        <v>5677.2</v>
      </c>
      <c r="I10" s="19">
        <f t="shared" ref="I10:I19" si="6">SQRT(((SUM((POWER(G10-H10,2)),(POWER(F10-H10,2)),(POWER(E10-H10,2)))/(COLUMNS(E10:G10)-1))))</f>
        <v>107.91719047491908</v>
      </c>
      <c r="J10" s="9">
        <f t="shared" si="0"/>
        <v>397403.99999999994</v>
      </c>
      <c r="K10" s="9">
        <f t="shared" si="1"/>
        <v>5677.1999999999989</v>
      </c>
      <c r="L10" s="9">
        <f t="shared" ref="L10:L19" si="7">ROUNDDOWN(K10,2)</f>
        <v>5677.2</v>
      </c>
      <c r="M10" s="11">
        <f t="shared" si="3"/>
        <v>397404</v>
      </c>
      <c r="N10" s="20"/>
      <c r="P10" s="22"/>
      <c r="Q10" s="23"/>
      <c r="R10" s="22"/>
      <c r="V10" s="24"/>
    </row>
    <row r="11" spans="1:22" s="21" customFormat="1" ht="15.75" x14ac:dyDescent="0.25">
      <c r="A11" s="31">
        <v>4</v>
      </c>
      <c r="B11" s="28" t="s">
        <v>33</v>
      </c>
      <c r="C11" s="25" t="s">
        <v>43</v>
      </c>
      <c r="D11" s="25">
        <v>30</v>
      </c>
      <c r="E11" s="26">
        <v>7729</v>
      </c>
      <c r="F11" s="26">
        <v>7529</v>
      </c>
      <c r="G11" s="26">
        <v>7449.32</v>
      </c>
      <c r="H11" s="8">
        <f t="shared" si="5"/>
        <v>7569.1066666666666</v>
      </c>
      <c r="I11" s="19">
        <f t="shared" si="6"/>
        <v>144.08897991634672</v>
      </c>
      <c r="J11" s="9">
        <f t="shared" si="0"/>
        <v>227073.2</v>
      </c>
      <c r="K11" s="9">
        <f t="shared" si="1"/>
        <v>7569.1066666666675</v>
      </c>
      <c r="L11" s="9">
        <f t="shared" si="7"/>
        <v>7569.1</v>
      </c>
      <c r="M11" s="11">
        <f t="shared" si="3"/>
        <v>227073</v>
      </c>
      <c r="N11" s="20"/>
      <c r="P11" s="22"/>
      <c r="Q11" s="23"/>
      <c r="R11" s="22"/>
      <c r="V11" s="24"/>
    </row>
    <row r="12" spans="1:22" s="21" customFormat="1" ht="15.75" x14ac:dyDescent="0.25">
      <c r="A12" s="32">
        <v>5</v>
      </c>
      <c r="B12" s="28" t="s">
        <v>34</v>
      </c>
      <c r="C12" s="25" t="s">
        <v>28</v>
      </c>
      <c r="D12" s="25">
        <v>4</v>
      </c>
      <c r="E12" s="26">
        <v>2898</v>
      </c>
      <c r="F12" s="26">
        <v>2823</v>
      </c>
      <c r="G12" s="26">
        <v>2792.58</v>
      </c>
      <c r="H12" s="8">
        <f t="shared" si="5"/>
        <v>2837.86</v>
      </c>
      <c r="I12" s="19">
        <f t="shared" si="6"/>
        <v>54.258260200636762</v>
      </c>
      <c r="J12" s="9">
        <f t="shared" si="0"/>
        <v>11351.439999999999</v>
      </c>
      <c r="K12" s="9">
        <f t="shared" si="1"/>
        <v>2837.8599999999997</v>
      </c>
      <c r="L12" s="9">
        <f t="shared" si="7"/>
        <v>2837.86</v>
      </c>
      <c r="M12" s="11">
        <f t="shared" si="3"/>
        <v>11351.44</v>
      </c>
      <c r="N12" s="20"/>
      <c r="P12" s="22"/>
      <c r="Q12" s="23"/>
      <c r="R12" s="22"/>
      <c r="V12" s="24"/>
    </row>
    <row r="13" spans="1:22" s="21" customFormat="1" ht="15.75" x14ac:dyDescent="0.25">
      <c r="A13" s="32">
        <v>6</v>
      </c>
      <c r="B13" s="28" t="s">
        <v>35</v>
      </c>
      <c r="C13" s="25" t="s">
        <v>28</v>
      </c>
      <c r="D13" s="25">
        <v>1</v>
      </c>
      <c r="E13" s="26">
        <v>2898</v>
      </c>
      <c r="F13" s="26">
        <v>2823</v>
      </c>
      <c r="G13" s="26">
        <v>2792.58</v>
      </c>
      <c r="H13" s="8">
        <f t="shared" si="5"/>
        <v>2837.86</v>
      </c>
      <c r="I13" s="19">
        <f t="shared" si="6"/>
        <v>54.258260200636762</v>
      </c>
      <c r="J13" s="9">
        <f t="shared" si="0"/>
        <v>2837.8599999999997</v>
      </c>
      <c r="K13" s="9">
        <f t="shared" si="1"/>
        <v>2837.8599999999997</v>
      </c>
      <c r="L13" s="9">
        <f t="shared" si="7"/>
        <v>2837.86</v>
      </c>
      <c r="M13" s="11">
        <f t="shared" si="3"/>
        <v>2837.86</v>
      </c>
      <c r="N13" s="20"/>
      <c r="P13" s="22"/>
      <c r="Q13" s="23"/>
      <c r="R13" s="22"/>
      <c r="V13" s="24"/>
    </row>
    <row r="14" spans="1:22" s="21" customFormat="1" ht="15.75" x14ac:dyDescent="0.25">
      <c r="A14" s="32">
        <v>7</v>
      </c>
      <c r="B14" s="28" t="s">
        <v>36</v>
      </c>
      <c r="C14" s="25" t="s">
        <v>28</v>
      </c>
      <c r="D14" s="25">
        <v>25</v>
      </c>
      <c r="E14" s="26">
        <v>1932</v>
      </c>
      <c r="F14" s="26">
        <v>1882</v>
      </c>
      <c r="G14" s="26">
        <v>1861.72</v>
      </c>
      <c r="H14" s="8">
        <f t="shared" si="5"/>
        <v>1891.9066666666668</v>
      </c>
      <c r="I14" s="19">
        <f t="shared" si="6"/>
        <v>36.172173467091142</v>
      </c>
      <c r="J14" s="9">
        <f t="shared" si="0"/>
        <v>47297.666666666672</v>
      </c>
      <c r="K14" s="9">
        <f t="shared" si="1"/>
        <v>1891.9066666666668</v>
      </c>
      <c r="L14" s="9">
        <f t="shared" si="7"/>
        <v>1891.9</v>
      </c>
      <c r="M14" s="11">
        <f t="shared" si="3"/>
        <v>47297.5</v>
      </c>
      <c r="N14" s="20"/>
      <c r="P14" s="22"/>
      <c r="Q14" s="23"/>
      <c r="R14" s="22"/>
      <c r="V14" s="24"/>
    </row>
    <row r="15" spans="1:22" s="21" customFormat="1" ht="15.75" x14ac:dyDescent="0.25">
      <c r="A15" s="32">
        <v>8</v>
      </c>
      <c r="B15" s="28" t="s">
        <v>29</v>
      </c>
      <c r="C15" s="25" t="s">
        <v>28</v>
      </c>
      <c r="D15" s="25">
        <v>20</v>
      </c>
      <c r="E15" s="26">
        <v>966</v>
      </c>
      <c r="F15" s="26">
        <v>941</v>
      </c>
      <c r="G15" s="26">
        <v>930.86</v>
      </c>
      <c r="H15" s="8">
        <f t="shared" si="5"/>
        <v>945.95333333333338</v>
      </c>
      <c r="I15" s="19">
        <f t="shared" si="6"/>
        <v>18.086086733545571</v>
      </c>
      <c r="J15" s="9">
        <f t="shared" si="0"/>
        <v>18919.066666666669</v>
      </c>
      <c r="K15" s="9">
        <f t="shared" si="1"/>
        <v>945.95333333333349</v>
      </c>
      <c r="L15" s="9">
        <f t="shared" si="7"/>
        <v>945.95</v>
      </c>
      <c r="M15" s="11">
        <f t="shared" si="3"/>
        <v>18919</v>
      </c>
      <c r="N15" s="20"/>
      <c r="P15" s="22"/>
      <c r="Q15" s="23"/>
      <c r="R15" s="22"/>
      <c r="V15" s="24"/>
    </row>
    <row r="16" spans="1:22" s="21" customFormat="1" ht="15.75" x14ac:dyDescent="0.25">
      <c r="A16" s="32">
        <v>9</v>
      </c>
      <c r="B16" s="28" t="s">
        <v>37</v>
      </c>
      <c r="C16" s="25" t="s">
        <v>28</v>
      </c>
      <c r="D16" s="25">
        <v>30</v>
      </c>
      <c r="E16" s="26">
        <v>580</v>
      </c>
      <c r="F16" s="26">
        <v>565</v>
      </c>
      <c r="G16" s="26">
        <v>558.76</v>
      </c>
      <c r="H16" s="8">
        <f t="shared" si="5"/>
        <v>567.91999999999996</v>
      </c>
      <c r="I16" s="19">
        <f t="shared" si="6"/>
        <v>10.916922643309334</v>
      </c>
      <c r="J16" s="9">
        <f t="shared" si="0"/>
        <v>17037.599999999999</v>
      </c>
      <c r="K16" s="9">
        <f t="shared" si="1"/>
        <v>567.91999999999996</v>
      </c>
      <c r="L16" s="9">
        <f t="shared" si="7"/>
        <v>567.91999999999996</v>
      </c>
      <c r="M16" s="11">
        <f t="shared" si="3"/>
        <v>17037.599999999999</v>
      </c>
      <c r="N16" s="20"/>
      <c r="P16" s="22"/>
      <c r="Q16" s="23"/>
      <c r="R16" s="22"/>
      <c r="V16" s="24"/>
    </row>
    <row r="17" spans="1:22" s="21" customFormat="1" ht="15.75" x14ac:dyDescent="0.25">
      <c r="A17" s="32">
        <v>10</v>
      </c>
      <c r="B17" s="28" t="s">
        <v>38</v>
      </c>
      <c r="C17" s="25" t="s">
        <v>43</v>
      </c>
      <c r="D17" s="25">
        <v>120</v>
      </c>
      <c r="E17" s="26">
        <v>299</v>
      </c>
      <c r="F17" s="26">
        <v>292</v>
      </c>
      <c r="G17" s="26">
        <v>289.14</v>
      </c>
      <c r="H17" s="8">
        <f t="shared" si="5"/>
        <v>293.38</v>
      </c>
      <c r="I17" s="19">
        <f t="shared" si="6"/>
        <v>5.0727901592713316</v>
      </c>
      <c r="J17" s="9">
        <f t="shared" si="0"/>
        <v>35205.599999999999</v>
      </c>
      <c r="K17" s="9">
        <f t="shared" si="1"/>
        <v>293.38</v>
      </c>
      <c r="L17" s="9">
        <f t="shared" si="7"/>
        <v>293.38</v>
      </c>
      <c r="M17" s="11">
        <f t="shared" si="3"/>
        <v>35205.599999999999</v>
      </c>
      <c r="N17" s="20"/>
      <c r="P17" s="22"/>
      <c r="Q17" s="23"/>
      <c r="R17" s="22"/>
      <c r="V17" s="24"/>
    </row>
    <row r="18" spans="1:22" s="21" customFormat="1" ht="15.75" x14ac:dyDescent="0.25">
      <c r="A18" s="32">
        <v>11</v>
      </c>
      <c r="B18" s="28" t="s">
        <v>39</v>
      </c>
      <c r="C18" s="25" t="s">
        <v>28</v>
      </c>
      <c r="D18" s="25">
        <v>20</v>
      </c>
      <c r="E18" s="26">
        <v>15457</v>
      </c>
      <c r="F18" s="26">
        <v>15057</v>
      </c>
      <c r="G18" s="26">
        <v>14897.42</v>
      </c>
      <c r="H18" s="8">
        <f t="shared" si="5"/>
        <v>15137.14</v>
      </c>
      <c r="I18" s="19">
        <f t="shared" si="6"/>
        <v>288.2694205079685</v>
      </c>
      <c r="J18" s="9">
        <f t="shared" si="0"/>
        <v>302742.8</v>
      </c>
      <c r="K18" s="9">
        <f t="shared" si="1"/>
        <v>15137.14</v>
      </c>
      <c r="L18" s="9">
        <f t="shared" si="7"/>
        <v>15137.14</v>
      </c>
      <c r="M18" s="11">
        <f t="shared" si="3"/>
        <v>302742.8</v>
      </c>
      <c r="N18" s="20"/>
      <c r="P18" s="22"/>
      <c r="Q18" s="23"/>
      <c r="R18" s="22"/>
      <c r="V18" s="24"/>
    </row>
    <row r="19" spans="1:22" s="21" customFormat="1" ht="15.75" x14ac:dyDescent="0.25">
      <c r="A19" s="32">
        <v>12</v>
      </c>
      <c r="B19" s="28" t="s">
        <v>40</v>
      </c>
      <c r="C19" s="25" t="s">
        <v>28</v>
      </c>
      <c r="D19" s="25">
        <v>10</v>
      </c>
      <c r="E19" s="26">
        <v>580</v>
      </c>
      <c r="F19" s="26">
        <v>565</v>
      </c>
      <c r="G19" s="26">
        <v>558.76</v>
      </c>
      <c r="H19" s="8">
        <f t="shared" si="5"/>
        <v>567.91999999999996</v>
      </c>
      <c r="I19" s="19">
        <f t="shared" si="6"/>
        <v>10.916922643309334</v>
      </c>
      <c r="J19" s="9">
        <f t="shared" si="0"/>
        <v>5679.2</v>
      </c>
      <c r="K19" s="9">
        <f t="shared" si="1"/>
        <v>567.91999999999996</v>
      </c>
      <c r="L19" s="9">
        <f t="shared" si="7"/>
        <v>567.91999999999996</v>
      </c>
      <c r="M19" s="11">
        <f t="shared" si="3"/>
        <v>5679.2</v>
      </c>
      <c r="N19" s="20"/>
      <c r="P19" s="22"/>
      <c r="Q19" s="23"/>
      <c r="R19" s="22"/>
      <c r="V19" s="24"/>
    </row>
    <row r="20" spans="1:22" ht="18.75" customHeight="1" x14ac:dyDescent="0.25">
      <c r="A20" s="34"/>
      <c r="B20" s="34"/>
      <c r="C20" s="2"/>
      <c r="D20" s="2"/>
      <c r="E20" s="35"/>
      <c r="F20" s="35"/>
      <c r="G20" s="35"/>
      <c r="H20" s="35"/>
      <c r="I20" s="35"/>
      <c r="L20" s="2" t="s">
        <v>26</v>
      </c>
      <c r="M20" s="30">
        <f>SUM(M8:M19)</f>
        <v>1729198.7000000002</v>
      </c>
    </row>
    <row r="21" spans="1:22" ht="22.5" customHeight="1" x14ac:dyDescent="0.25">
      <c r="A21" s="33" t="s">
        <v>42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22" ht="23.25" customHeight="1" x14ac:dyDescent="0.25">
      <c r="A22" s="33" t="s">
        <v>41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22" ht="24.75" customHeight="1" x14ac:dyDescent="0.25">
      <c r="A23" s="12"/>
      <c r="B23" s="37" t="s">
        <v>17</v>
      </c>
      <c r="C23" s="2"/>
      <c r="D23" s="35"/>
      <c r="E23" s="35"/>
      <c r="F23" s="14"/>
      <c r="G23" s="35"/>
      <c r="H23" s="35"/>
      <c r="I23" s="35"/>
    </row>
    <row r="24" spans="1:22" ht="22.5" customHeight="1" x14ac:dyDescent="0.25">
      <c r="A24" s="12"/>
      <c r="B24" s="38"/>
      <c r="C24" s="2"/>
      <c r="D24" s="35" t="s">
        <v>18</v>
      </c>
      <c r="E24" s="35"/>
      <c r="F24" s="14"/>
      <c r="G24" s="35" t="s">
        <v>19</v>
      </c>
      <c r="H24" s="35"/>
      <c r="I24" s="35"/>
    </row>
    <row r="25" spans="1:22" ht="15.75" x14ac:dyDescent="0.25">
      <c r="A25" s="36"/>
      <c r="B25" s="36"/>
      <c r="C25" s="36"/>
      <c r="D25" s="3"/>
      <c r="E25" s="4"/>
      <c r="F25" s="15"/>
      <c r="G25" s="27"/>
      <c r="H25" s="5"/>
      <c r="I25" s="5"/>
      <c r="J25" s="5"/>
      <c r="K25" s="5"/>
      <c r="L25" s="5"/>
      <c r="M25" s="5"/>
    </row>
    <row r="26" spans="1:22" x14ac:dyDescent="0.2">
      <c r="M26" s="10"/>
    </row>
  </sheetData>
  <mergeCells count="24">
    <mergeCell ref="J1:M1"/>
    <mergeCell ref="A6:A7"/>
    <mergeCell ref="B6:B7"/>
    <mergeCell ref="C6:C7"/>
    <mergeCell ref="D6:D7"/>
    <mergeCell ref="E6:G6"/>
    <mergeCell ref="H6:I6"/>
    <mergeCell ref="J6:M6"/>
    <mergeCell ref="D2:M2"/>
    <mergeCell ref="D3:M3"/>
    <mergeCell ref="A4:M4"/>
    <mergeCell ref="A2:C2"/>
    <mergeCell ref="A3:C3"/>
    <mergeCell ref="A5:M5"/>
    <mergeCell ref="A21:M21"/>
    <mergeCell ref="A20:B20"/>
    <mergeCell ref="E20:I20"/>
    <mergeCell ref="A25:C25"/>
    <mergeCell ref="A22:M22"/>
    <mergeCell ref="B23:B24"/>
    <mergeCell ref="D23:E23"/>
    <mergeCell ref="G23:I23"/>
    <mergeCell ref="D24:E24"/>
    <mergeCell ref="G24:I24"/>
  </mergeCells>
  <pageMargins left="0.16" right="0.16" top="0.32" bottom="0.24" header="0.22" footer="0.19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 </vt:lpstr>
      <vt:lpstr>'НМЦД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Дрига Ирина</cp:lastModifiedBy>
  <cp:lastPrinted>2023-02-07T09:53:49Z</cp:lastPrinted>
  <dcterms:created xsi:type="dcterms:W3CDTF">2014-01-28T13:50:42Z</dcterms:created>
  <dcterms:modified xsi:type="dcterms:W3CDTF">2026-09-23T11:51:40Z</dcterms:modified>
</cp:coreProperties>
</file>