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-15" yWindow="-15" windowWidth="14400" windowHeight="12735"/>
  </bookViews>
  <sheets>
    <sheet name="Оборудование и материалы для АЗ" sheetId="23" r:id="rId1"/>
  </sheets>
  <definedNames>
    <definedName name="_GoBack" localSheetId="0">'Оборудование и материалы для АЗ'!#REF!</definedName>
    <definedName name="_xlnm.Print_Area" localSheetId="0">'Оборудование и материалы для АЗ'!$A$1:$O$53</definedName>
  </definedNames>
  <calcPr calcId="145621"/>
</workbook>
</file>

<file path=xl/calcChain.xml><?xml version="1.0" encoding="utf-8"?>
<calcChain xmlns="http://schemas.openxmlformats.org/spreadsheetml/2006/main">
  <c r="I10" i="23" l="1"/>
  <c r="J10" i="23" s="1"/>
  <c r="K10" i="23" s="1"/>
  <c r="I11" i="23"/>
  <c r="J11" i="23" s="1"/>
  <c r="K11" i="23" s="1"/>
  <c r="I12" i="23"/>
  <c r="J12" i="23" s="1"/>
  <c r="K12" i="23" s="1"/>
  <c r="I13" i="23"/>
  <c r="J13" i="23" s="1"/>
  <c r="K13" i="23" s="1"/>
  <c r="I14" i="23"/>
  <c r="J14" i="23" s="1"/>
  <c r="K14" i="23" s="1"/>
  <c r="I15" i="23"/>
  <c r="J15" i="23" s="1"/>
  <c r="K15" i="23" s="1"/>
  <c r="I16" i="23"/>
  <c r="J16" i="23" s="1"/>
  <c r="K16" i="23" s="1"/>
  <c r="I17" i="23"/>
  <c r="J17" i="23" s="1"/>
  <c r="K17" i="23" s="1"/>
  <c r="I18" i="23"/>
  <c r="J18" i="23" s="1"/>
  <c r="K18" i="23" s="1"/>
  <c r="I19" i="23"/>
  <c r="J19" i="23" s="1"/>
  <c r="K19" i="23" s="1"/>
  <c r="I20" i="23"/>
  <c r="J20" i="23" s="1"/>
  <c r="K20" i="23" s="1"/>
  <c r="I21" i="23"/>
  <c r="J21" i="23" s="1"/>
  <c r="K21" i="23" s="1"/>
  <c r="I22" i="23"/>
  <c r="J22" i="23" s="1"/>
  <c r="K22" i="23" s="1"/>
  <c r="I23" i="23"/>
  <c r="J23" i="23" s="1"/>
  <c r="K23" i="23" s="1"/>
  <c r="I24" i="23"/>
  <c r="J24" i="23" s="1"/>
  <c r="K24" i="23" s="1"/>
  <c r="I25" i="23"/>
  <c r="J25" i="23" s="1"/>
  <c r="K25" i="23" s="1"/>
  <c r="I26" i="23"/>
  <c r="J26" i="23" s="1"/>
  <c r="K26" i="23" s="1"/>
  <c r="I27" i="23"/>
  <c r="J27" i="23" s="1"/>
  <c r="K27" i="23" s="1"/>
  <c r="I28" i="23"/>
  <c r="J28" i="23" s="1"/>
  <c r="K28" i="23" s="1"/>
  <c r="I29" i="23"/>
  <c r="J29" i="23" s="1"/>
  <c r="K29" i="23" s="1"/>
  <c r="I30" i="23"/>
  <c r="J30" i="23" s="1"/>
  <c r="K30" i="23" s="1"/>
  <c r="I31" i="23"/>
  <c r="J31" i="23" s="1"/>
  <c r="K31" i="23" s="1"/>
  <c r="I32" i="23"/>
  <c r="J32" i="23" s="1"/>
  <c r="K32" i="23" s="1"/>
  <c r="I33" i="23"/>
  <c r="J33" i="23" s="1"/>
  <c r="K33" i="23" s="1"/>
  <c r="I34" i="23"/>
  <c r="J34" i="23" s="1"/>
  <c r="K34" i="23" s="1"/>
  <c r="I35" i="23"/>
  <c r="J35" i="23" s="1"/>
  <c r="K35" i="23" s="1"/>
  <c r="I36" i="23"/>
  <c r="J36" i="23" s="1"/>
  <c r="K36" i="23" s="1"/>
  <c r="I37" i="23"/>
  <c r="J37" i="23" s="1"/>
  <c r="K37" i="23" s="1"/>
  <c r="I38" i="23"/>
  <c r="J38" i="23" s="1"/>
  <c r="K38" i="23" s="1"/>
  <c r="I39" i="23"/>
  <c r="J39" i="23" s="1"/>
  <c r="K39" i="23" s="1"/>
  <c r="I40" i="23"/>
  <c r="J40" i="23" s="1"/>
  <c r="K40" i="23" s="1"/>
  <c r="I41" i="23"/>
  <c r="J41" i="23" s="1"/>
  <c r="K41" i="23" s="1"/>
  <c r="I42" i="23"/>
  <c r="J42" i="23" s="1"/>
  <c r="K42" i="23" s="1"/>
  <c r="I43" i="23"/>
  <c r="J43" i="23" s="1"/>
  <c r="K43" i="23" s="1"/>
  <c r="I44" i="23"/>
  <c r="J44" i="23" s="1"/>
  <c r="K44" i="23" s="1"/>
  <c r="I45" i="23"/>
  <c r="J45" i="23" s="1"/>
  <c r="K45" i="23" s="1"/>
  <c r="L11" i="23" l="1"/>
  <c r="M11" i="23" s="1"/>
  <c r="N11" i="23" s="1"/>
  <c r="O11" i="23" s="1"/>
  <c r="L12" i="23"/>
  <c r="M12" i="23" s="1"/>
  <c r="N12" i="23" s="1"/>
  <c r="O12" i="23" s="1"/>
  <c r="L13" i="23"/>
  <c r="M13" i="23" s="1"/>
  <c r="N13" i="23" s="1"/>
  <c r="O13" i="23" s="1"/>
  <c r="L14" i="23"/>
  <c r="M14" i="23" s="1"/>
  <c r="N14" i="23" s="1"/>
  <c r="O14" i="23" s="1"/>
  <c r="L15" i="23"/>
  <c r="M15" i="23" s="1"/>
  <c r="N15" i="23" s="1"/>
  <c r="O15" i="23" s="1"/>
  <c r="L16" i="23"/>
  <c r="M16" i="23" s="1"/>
  <c r="N16" i="23" s="1"/>
  <c r="O16" i="23" s="1"/>
  <c r="L17" i="23"/>
  <c r="M17" i="23" s="1"/>
  <c r="N17" i="23" s="1"/>
  <c r="O17" i="23" s="1"/>
  <c r="L18" i="23"/>
  <c r="M18" i="23" s="1"/>
  <c r="N18" i="23" s="1"/>
  <c r="O18" i="23" s="1"/>
  <c r="L19" i="23"/>
  <c r="M19" i="23" s="1"/>
  <c r="N19" i="23" s="1"/>
  <c r="O19" i="23" s="1"/>
  <c r="L20" i="23"/>
  <c r="M20" i="23" s="1"/>
  <c r="N20" i="23" s="1"/>
  <c r="O20" i="23" s="1"/>
  <c r="L21" i="23"/>
  <c r="M21" i="23" s="1"/>
  <c r="N21" i="23" s="1"/>
  <c r="O21" i="23" s="1"/>
  <c r="L22" i="23"/>
  <c r="M22" i="23" s="1"/>
  <c r="N22" i="23" s="1"/>
  <c r="O22" i="23" s="1"/>
  <c r="L23" i="23"/>
  <c r="M23" i="23" s="1"/>
  <c r="N23" i="23" s="1"/>
  <c r="O23" i="23" s="1"/>
  <c r="L24" i="23"/>
  <c r="M24" i="23" s="1"/>
  <c r="N24" i="23" s="1"/>
  <c r="O24" i="23" s="1"/>
  <c r="L25" i="23"/>
  <c r="M25" i="23" s="1"/>
  <c r="N25" i="23" s="1"/>
  <c r="O25" i="23" s="1"/>
  <c r="L26" i="23"/>
  <c r="M26" i="23" s="1"/>
  <c r="N26" i="23" s="1"/>
  <c r="O26" i="23" s="1"/>
  <c r="L27" i="23"/>
  <c r="M27" i="23" s="1"/>
  <c r="N27" i="23" s="1"/>
  <c r="O27" i="23" s="1"/>
  <c r="L28" i="23"/>
  <c r="M28" i="23" s="1"/>
  <c r="N28" i="23" s="1"/>
  <c r="O28" i="23" s="1"/>
  <c r="L29" i="23"/>
  <c r="M29" i="23" s="1"/>
  <c r="N29" i="23" s="1"/>
  <c r="O29" i="23" s="1"/>
  <c r="L30" i="23"/>
  <c r="M30" i="23" s="1"/>
  <c r="N30" i="23" s="1"/>
  <c r="O30" i="23" s="1"/>
  <c r="L31" i="23"/>
  <c r="M31" i="23" s="1"/>
  <c r="N31" i="23" s="1"/>
  <c r="O31" i="23" s="1"/>
  <c r="L32" i="23"/>
  <c r="M32" i="23" s="1"/>
  <c r="N32" i="23" s="1"/>
  <c r="O32" i="23" s="1"/>
  <c r="L33" i="23"/>
  <c r="M33" i="23" s="1"/>
  <c r="N33" i="23" s="1"/>
  <c r="O33" i="23" s="1"/>
  <c r="L34" i="23"/>
  <c r="M34" i="23" s="1"/>
  <c r="N34" i="23" s="1"/>
  <c r="O34" i="23" s="1"/>
  <c r="L35" i="23"/>
  <c r="M35" i="23" s="1"/>
  <c r="N35" i="23" s="1"/>
  <c r="O35" i="23" s="1"/>
  <c r="L36" i="23"/>
  <c r="M36" i="23" s="1"/>
  <c r="N36" i="23" s="1"/>
  <c r="O36" i="23" s="1"/>
  <c r="L37" i="23"/>
  <c r="M37" i="23" s="1"/>
  <c r="N37" i="23" s="1"/>
  <c r="O37" i="23" s="1"/>
  <c r="L38" i="23"/>
  <c r="M38" i="23" s="1"/>
  <c r="N38" i="23" s="1"/>
  <c r="O38" i="23" s="1"/>
  <c r="L39" i="23"/>
  <c r="M39" i="23" s="1"/>
  <c r="N39" i="23" s="1"/>
  <c r="O39" i="23" s="1"/>
  <c r="L40" i="23"/>
  <c r="M40" i="23" s="1"/>
  <c r="N40" i="23" s="1"/>
  <c r="O40" i="23" s="1"/>
  <c r="L41" i="23"/>
  <c r="M41" i="23" s="1"/>
  <c r="N41" i="23" s="1"/>
  <c r="O41" i="23" s="1"/>
  <c r="L42" i="23"/>
  <c r="M42" i="23" s="1"/>
  <c r="N42" i="23" s="1"/>
  <c r="O42" i="23" s="1"/>
  <c r="L43" i="23"/>
  <c r="M43" i="23" s="1"/>
  <c r="N43" i="23" s="1"/>
  <c r="O43" i="23" s="1"/>
  <c r="L44" i="23"/>
  <c r="M44" i="23" s="1"/>
  <c r="N44" i="23" s="1"/>
  <c r="O44" i="23" s="1"/>
  <c r="L45" i="23"/>
  <c r="M45" i="23" s="1"/>
  <c r="N45" i="23" s="1"/>
  <c r="O45" i="23" s="1"/>
  <c r="L10" i="23" l="1"/>
  <c r="M10" i="23" s="1"/>
  <c r="N10" i="23" s="1"/>
  <c r="O10" i="23" s="1"/>
  <c r="L9" i="23" l="1"/>
  <c r="M9" i="23" s="1"/>
  <c r="M46" i="23" s="1"/>
  <c r="I9" i="23"/>
  <c r="J9" i="23" s="1"/>
  <c r="K9" i="23" s="1"/>
  <c r="N9" i="23" l="1"/>
  <c r="N46" i="23" s="1"/>
  <c r="O9" i="23" l="1"/>
  <c r="O46" i="23" s="1"/>
</calcChain>
</file>

<file path=xl/sharedStrings.xml><?xml version="1.0" encoding="utf-8"?>
<sst xmlns="http://schemas.openxmlformats.org/spreadsheetml/2006/main" count="147" uniqueCount="90">
  <si>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</si>
  <si>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</si>
  <si>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</si>
  <si>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</si>
  <si>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</si>
  <si>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</si>
  <si>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</si>
  <si>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</si>
  <si>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</si>
  <si>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</si>
  <si>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</si>
  <si>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</si>
  <si>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</si>
  <si>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</si>
  <si>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</si>
  <si>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</si>
  <si>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</si>
  <si>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</si>
  <si>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</si>
  <si>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</si>
  <si>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</si>
  <si>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</si>
  <si>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</si>
  <si>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</si>
  <si>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</si>
  <si>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</si>
  <si>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Н(М)Ц, за единицу (руб.)     </t>
  </si>
  <si>
    <t xml:space="preserve">Коммерческие предложения (руб./ед.изм.) </t>
  </si>
  <si>
    <t>м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</si>
  <si>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</si>
  <si>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Бергс Н.М.</t>
  </si>
  <si>
    <t>Инженер 1 кат. ОМТС</t>
  </si>
  <si>
    <t xml:space="preserve">      </t>
  </si>
  <si>
    <t>Провод АС-185/24</t>
  </si>
  <si>
    <t>Провод АС-240/32</t>
  </si>
  <si>
    <t>Зажим соединительный шлейфовый спиральный ШС-15,2</t>
  </si>
  <si>
    <t>Зажим соединительный шлейфовый спиральный ШС-18,8</t>
  </si>
  <si>
    <t>Зажим ремонтный спиральный РС-21,6</t>
  </si>
  <si>
    <t>Масло трансформаторное ГК ( бочка 216,5л/170кг)</t>
  </si>
  <si>
    <t xml:space="preserve">Сетка ТЕНЕТ полиамидная 100*100, 4мм, 4*100м, 120 гр/м2 </t>
  </si>
  <si>
    <t>Трос стальной оцинкованный d-10мм DIN 3055</t>
  </si>
  <si>
    <t>Трос стальной оцинкованный d-6мм DIN 3055</t>
  </si>
  <si>
    <t>Зажим троса 10мм DIN 1142</t>
  </si>
  <si>
    <t>Зажим троса 6мм DIN 1142</t>
  </si>
  <si>
    <t>Талреп М16 крюк крюк DIN1480</t>
  </si>
  <si>
    <t>Пенообразователь ПО-6РТФ 3% температура застывания -15°C</t>
  </si>
  <si>
    <t>Ввод высоковольтный ГНТПIV-90-126/800 О1 ИВУЕ.686382.650-01</t>
  </si>
  <si>
    <t>Проходные изоляторы 110кВ "воздух-воздух"   ГКЛПIII-90-126/2000 01 ИВУЕ.686352.234-03</t>
  </si>
  <si>
    <t>Проходные изоляторы 110кВ "воздух-воздух"  ГКЛПIII-90-126/2000 01 черт. ИВУЕ.686352.234-02</t>
  </si>
  <si>
    <t>Вакуумный выключатель ВВ/TEL 10/2500</t>
  </si>
  <si>
    <t>Вакуумный выключатель ВВ/TEL 10/1000</t>
  </si>
  <si>
    <t xml:space="preserve"> Шина АД 31Т 80х8 (дл.4м) ПК Реалит RE4155</t>
  </si>
  <si>
    <t xml:space="preserve"> Шина АД 31Т 100х10 (дл.4м) ПК Реалит RE415</t>
  </si>
  <si>
    <t>Портал ячейковый ПСТ-110 (или подобный: ширина 9м, высота 11,5м), с комплектом анкерных шпилек крепления к фундаменту.</t>
  </si>
  <si>
    <t>Портал линейный ПСЛ-110 (или подобный: ширина 9м, высота 11,5м) с комплектом анкерных шпилек крепления к фундаменту.</t>
  </si>
  <si>
    <t>Стойка опоры СК 22.1-3.1  (сборная)</t>
  </si>
  <si>
    <t>Стойка опоры СК 26.1-6.1 (сборная)</t>
  </si>
  <si>
    <t>Тросостойка Б35 с метизами крепления к телу опоры</t>
  </si>
  <si>
    <t>Траверса Б4 с метизами крепления к телу опоры</t>
  </si>
  <si>
    <t>Траверса Б5 с метизами крепления к телу опоры</t>
  </si>
  <si>
    <t>Выключатель автоматический ВА47-29 2Р 6А 4,5кА х-ка С</t>
  </si>
  <si>
    <t>Опора анкерно-угловая У110-2</t>
  </si>
  <si>
    <t>Вакуумный выключатель ВР35НТ-35-25/1600-0/0УХЛ1 с
пружинным приводом</t>
  </si>
  <si>
    <t>Выключатель элегазовый колонковый ВГТ-110 III-40/2000У1</t>
  </si>
  <si>
    <t>Выкатной элемент TER_VCB15_Shell2_RD для ячейки КМ-1Ф (1600А) в комплекте</t>
  </si>
  <si>
    <t>Аккумулятор HR 12В 65Ач</t>
  </si>
  <si>
    <t>Опора СФГ-400(90)-10,0-01-Ц</t>
  </si>
  <si>
    <t>Закладная деталь ЗФ-24/8/Д310-2,5-Б покрытие битумный лак</t>
  </si>
  <si>
    <t>ФБс 24-4-6 -Т (ш)</t>
  </si>
  <si>
    <t>ФБс 12-4-6 -Т (ш)</t>
  </si>
  <si>
    <t>шт</t>
  </si>
  <si>
    <t>бочки</t>
  </si>
  <si>
    <t>м2</t>
  </si>
  <si>
    <t>шт </t>
  </si>
  <si>
    <t>27.32.14.120</t>
  </si>
  <si>
    <t>27.33.13.130</t>
  </si>
  <si>
    <t>27.12.10.190</t>
  </si>
  <si>
    <t>23.61.12.162</t>
  </si>
  <si>
    <t>19.20.29.190</t>
  </si>
  <si>
    <t>25.93.11.120</t>
  </si>
  <si>
    <t>25.94.11.190</t>
  </si>
  <si>
    <t> 27.90.12.120</t>
  </si>
  <si>
    <t>13.94.12.110</t>
  </si>
  <si>
    <t>20.41.20.110</t>
  </si>
  <si>
    <t>27.12.40.000</t>
  </si>
  <si>
    <t>27.20.23.190</t>
  </si>
  <si>
    <t>Дата подготовки обоснования НМЦ  23.09.2026 г.</t>
  </si>
  <si>
    <t xml:space="preserve">Поставка оборудования и материалов для пополнения АЗ и для защиты/восстановления основных средств </t>
  </si>
  <si>
    <t>до 31 марта 2027 г.</t>
  </si>
  <si>
    <t xml:space="preserve">       Итого НМЦ суммы цен за единицу ТРУ устанавливается в размере: 136 195 098,85 руб.            
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</si>
</sst>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4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4" fontId="7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7" fillId="0" borderId="0" xfId="0" applyNumberFormat="1" applyFont="1" applyFill="1"/>
    <xf numFmtId="4" fontId="6" fillId="0" borderId="0" xfId="0" applyNumberFormat="1" applyFont="1" applyFill="1"/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Fill="1" applyBorder="1"/>
    <xf numFmtId="164" fontId="3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Alignment="1">
      <alignment horizontal="left"/>
    </xf>
    <xf numFmtId="4" fontId="9" fillId="0" borderId="0" xfId="0" applyNumberFormat="1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10" fillId="0" borderId="0" xfId="0" applyFont="1" applyFill="1"/>
    <xf numFmtId="0" fontId="10" fillId="0" borderId="0" xfId="0" applyFont="1"/>
    <xf numFmtId="4" fontId="11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2" fontId="13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4" fontId="11" fillId="0" borderId="5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2" fontId="2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376237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3"/>
  <sheetViews>
    <sheetView tabSelected="1" view="pageBreakPreview" topLeftCell="A31" zoomScaleNormal="112" zoomScaleSheetLayoutView="100" workbookViewId="0">
      <selection activeCell="O9" sqref="O9:O45"/>
    </sheetView>
  </sheetViews>
  <sheetFormatPr defaultColWidth="9.140625" defaultRowHeight="15" x14ac:dyDescent="0.25"/>
  <cols>
    <col min="1" max="1" width="7.5703125" style="1" customWidth="1"/>
    <col min="2" max="2" width="34.85546875" style="31" customWidth="1"/>
    <col min="3" max="3" width="13.85546875" style="13" customWidth="1"/>
    <col min="4" max="4" width="8.140625" style="1" customWidth="1"/>
    <col min="5" max="5" width="10.28515625" style="1" customWidth="1"/>
    <col min="6" max="6" width="14.28515625" style="3" customWidth="1"/>
    <col min="7" max="7" width="15.42578125" style="3" customWidth="1"/>
    <col min="8" max="8" width="14" style="3" customWidth="1"/>
    <col min="9" max="9" width="15.5703125" style="1" customWidth="1"/>
    <col min="10" max="10" width="15.42578125" style="1" customWidth="1"/>
    <col min="11" max="11" width="13.7109375" style="1" customWidth="1"/>
    <col min="12" max="12" width="20.5703125" style="1" customWidth="1"/>
    <col min="13" max="13" width="15" style="3" customWidth="1"/>
    <col min="14" max="14" width="14.42578125" style="3" customWidth="1"/>
    <col min="15" max="15" width="15.42578125" style="1" customWidth="1"/>
    <col min="16" max="16" width="18.42578125" style="3" customWidth="1"/>
    <col min="17" max="17" width="0.85546875" style="3" customWidth="1"/>
    <col min="18" max="21" width="15.7109375" style="3" customWidth="1"/>
    <col min="22" max="22" width="11.85546875" style="1" customWidth="1"/>
    <col min="23" max="23" width="9.140625" style="1" customWidth="1"/>
    <col min="24" max="24" width="9.140625" style="3" customWidth="1"/>
    <col min="25" max="16384" width="9.140625" style="1"/>
  </cols>
  <sheetData>
    <row r="1" spans="1:23" ht="16.5" customHeight="1" x14ac:dyDescent="0.25">
      <c r="A1" s="13"/>
      <c r="B1" s="30"/>
      <c r="D1" s="13"/>
      <c r="E1" s="13"/>
      <c r="F1" s="14" t="s">
        <v>20</v>
      </c>
      <c r="G1" s="15"/>
      <c r="H1" s="15"/>
      <c r="I1" s="13"/>
      <c r="J1" s="13"/>
      <c r="K1" s="13"/>
      <c r="L1" s="59" t="s">
        <v>7</v>
      </c>
      <c r="M1" s="60"/>
      <c r="N1" s="60"/>
      <c r="O1" s="60"/>
    </row>
    <row r="2" spans="1:23" ht="20.25" customHeight="1" x14ac:dyDescent="0.2">
      <c r="A2" s="4"/>
      <c r="B2" s="64" t="s">
        <v>11</v>
      </c>
      <c r="C2" s="64"/>
      <c r="D2" s="4"/>
      <c r="E2" s="64" t="s">
        <v>87</v>
      </c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23" ht="36.75" customHeight="1" x14ac:dyDescent="0.2">
      <c r="A3" s="4"/>
      <c r="B3" s="64" t="s">
        <v>12</v>
      </c>
      <c r="C3" s="64"/>
      <c r="D3" s="4"/>
      <c r="E3" s="64" t="s">
        <v>13</v>
      </c>
      <c r="F3" s="64"/>
      <c r="G3" s="64"/>
      <c r="H3" s="64"/>
      <c r="I3" s="64"/>
      <c r="J3" s="64"/>
      <c r="K3" s="64"/>
      <c r="L3" s="64"/>
      <c r="M3" s="64"/>
      <c r="N3" s="64"/>
      <c r="O3" s="64"/>
    </row>
    <row r="4" spans="1:23" ht="33" customHeight="1" x14ac:dyDescent="0.2">
      <c r="A4" s="4"/>
      <c r="B4" s="64" t="s">
        <v>14</v>
      </c>
      <c r="C4" s="64"/>
      <c r="D4" s="4"/>
      <c r="E4" s="64" t="s">
        <v>88</v>
      </c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23" ht="22.5" customHeight="1" x14ac:dyDescent="0.2">
      <c r="A5" s="64" t="s">
        <v>15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</row>
    <row r="6" spans="1:23" ht="53.25" customHeight="1" x14ac:dyDescent="0.2">
      <c r="A6" s="4"/>
      <c r="B6" s="64" t="s">
        <v>16</v>
      </c>
      <c r="C6" s="64"/>
      <c r="D6" s="4"/>
      <c r="E6" s="4"/>
      <c r="F6" s="5"/>
      <c r="G6" s="5"/>
      <c r="H6" s="5"/>
      <c r="I6" s="4"/>
      <c r="J6" s="4"/>
      <c r="K6" s="4"/>
      <c r="L6" s="4"/>
      <c r="M6" s="5"/>
      <c r="N6" s="5"/>
      <c r="O6" s="4"/>
    </row>
    <row r="7" spans="1:23" ht="39" customHeight="1" x14ac:dyDescent="0.2">
      <c r="A7" s="61" t="s">
        <v>0</v>
      </c>
      <c r="B7" s="62" t="s">
        <v>25</v>
      </c>
      <c r="C7" s="63" t="s">
        <v>24</v>
      </c>
      <c r="D7" s="61" t="s">
        <v>1</v>
      </c>
      <c r="E7" s="61" t="s">
        <v>2</v>
      </c>
      <c r="F7" s="61" t="s">
        <v>27</v>
      </c>
      <c r="G7" s="61"/>
      <c r="H7" s="61"/>
      <c r="I7" s="55" t="s">
        <v>21</v>
      </c>
      <c r="J7" s="55"/>
      <c r="K7" s="55"/>
      <c r="L7" s="65" t="s">
        <v>22</v>
      </c>
      <c r="M7" s="65"/>
      <c r="N7" s="65"/>
      <c r="O7" s="65"/>
    </row>
    <row r="8" spans="1:23" ht="159" customHeight="1" x14ac:dyDescent="0.2">
      <c r="A8" s="61"/>
      <c r="B8" s="62"/>
      <c r="C8" s="63"/>
      <c r="D8" s="61"/>
      <c r="E8" s="61"/>
      <c r="F8" s="41" t="s">
        <v>8</v>
      </c>
      <c r="G8" s="41" t="s">
        <v>9</v>
      </c>
      <c r="H8" s="41" t="s">
        <v>10</v>
      </c>
      <c r="I8" s="42" t="s">
        <v>3</v>
      </c>
      <c r="J8" s="42" t="s">
        <v>4</v>
      </c>
      <c r="K8" s="42" t="s">
        <v>29</v>
      </c>
      <c r="L8" s="43" t="s">
        <v>23</v>
      </c>
      <c r="M8" s="44" t="s">
        <v>5</v>
      </c>
      <c r="N8" s="44" t="s">
        <v>6</v>
      </c>
      <c r="O8" s="45" t="s">
        <v>26</v>
      </c>
      <c r="P8" s="10"/>
      <c r="Q8" s="10"/>
      <c r="R8" s="10"/>
      <c r="S8" s="10"/>
      <c r="T8" s="10"/>
      <c r="U8" s="10"/>
    </row>
    <row r="9" spans="1:23" ht="33.75" customHeight="1" x14ac:dyDescent="0.2">
      <c r="A9" s="36">
        <v>1</v>
      </c>
      <c r="B9" s="46" t="s">
        <v>33</v>
      </c>
      <c r="C9" s="49" t="s">
        <v>74</v>
      </c>
      <c r="D9" s="47" t="s">
        <v>28</v>
      </c>
      <c r="E9" s="49">
        <v>1057</v>
      </c>
      <c r="F9" s="16">
        <v>930.86</v>
      </c>
      <c r="G9" s="16">
        <v>949.48</v>
      </c>
      <c r="H9" s="16">
        <v>968.47</v>
      </c>
      <c r="I9" s="16">
        <f>AVERAGE(F9:H9)</f>
        <v>949.60333333333347</v>
      </c>
      <c r="J9" s="17">
        <f t="shared" ref="J9:J45" si="0">SQRT(((SUM((POWER(H9-I9,2)),(POWER(G9-I9,2)),(POWER(F9-I9,2)))/(COLUMNS(F9:H9)-1))))</f>
        <v>18.805303330000651</v>
      </c>
      <c r="K9" s="34">
        <f>J9/I9*100</f>
        <v>1.980332489355273</v>
      </c>
      <c r="L9" s="18">
        <f>((E9/3)*(SUM(F9:H9)))</f>
        <v>1003730.7233333334</v>
      </c>
      <c r="M9" s="19">
        <f t="shared" ref="M9:M40" si="1">L9/E9</f>
        <v>949.60333333333335</v>
      </c>
      <c r="N9" s="19">
        <f t="shared" ref="N9:N10" si="2">ROUNDDOWN(M9,2)</f>
        <v>949.6</v>
      </c>
      <c r="O9" s="19">
        <f t="shared" ref="O9:O40" si="3">N9*E9</f>
        <v>1003727.2000000001</v>
      </c>
      <c r="P9" s="10"/>
      <c r="Q9" s="10">
        <v>1.2</v>
      </c>
      <c r="R9" s="10"/>
      <c r="S9" s="10"/>
      <c r="T9" s="10"/>
      <c r="U9" s="10"/>
      <c r="W9" s="7"/>
    </row>
    <row r="10" spans="1:23" ht="35.1" customHeight="1" x14ac:dyDescent="0.2">
      <c r="A10" s="36">
        <v>2</v>
      </c>
      <c r="B10" s="46" t="s">
        <v>34</v>
      </c>
      <c r="C10" s="49" t="s">
        <v>74</v>
      </c>
      <c r="D10" s="47" t="s">
        <v>28</v>
      </c>
      <c r="E10" s="49">
        <v>921</v>
      </c>
      <c r="F10" s="16">
        <v>739.31999999999994</v>
      </c>
      <c r="G10" s="16">
        <v>754.76</v>
      </c>
      <c r="H10" s="16">
        <v>773.63</v>
      </c>
      <c r="I10" s="16">
        <f t="shared" ref="I10:I45" si="4">AVERAGE(F10:H10)</f>
        <v>755.90333333333331</v>
      </c>
      <c r="J10" s="17">
        <f t="shared" si="0"/>
        <v>17.183551243364519</v>
      </c>
      <c r="K10" s="34">
        <f t="shared" ref="K10:K45" si="5">J10/I10*100</f>
        <v>2.2732471846088593</v>
      </c>
      <c r="L10" s="18">
        <f>((E10/3)*(SUM(F10:H10)))</f>
        <v>696186.97</v>
      </c>
      <c r="M10" s="19">
        <f t="shared" si="1"/>
        <v>755.90333333333331</v>
      </c>
      <c r="N10" s="19">
        <f t="shared" si="2"/>
        <v>755.9</v>
      </c>
      <c r="O10" s="19">
        <f t="shared" si="3"/>
        <v>696183.9</v>
      </c>
      <c r="P10" s="10"/>
      <c r="Q10" s="10">
        <v>1.2</v>
      </c>
      <c r="R10" s="10"/>
      <c r="S10" s="10"/>
      <c r="T10" s="10"/>
      <c r="U10" s="10"/>
      <c r="W10" s="7"/>
    </row>
    <row r="11" spans="1:23" ht="35.1" customHeight="1" x14ac:dyDescent="0.2">
      <c r="A11" s="36">
        <v>3</v>
      </c>
      <c r="B11" s="46" t="s">
        <v>35</v>
      </c>
      <c r="C11" s="49" t="s">
        <v>75</v>
      </c>
      <c r="D11" s="47" t="s">
        <v>70</v>
      </c>
      <c r="E11" s="49">
        <v>15</v>
      </c>
      <c r="F11" s="16">
        <v>6962.54</v>
      </c>
      <c r="G11" s="16">
        <v>7114.08</v>
      </c>
      <c r="H11" s="16">
        <v>7327.5</v>
      </c>
      <c r="I11" s="16">
        <f t="shared" si="4"/>
        <v>7134.706666666666</v>
      </c>
      <c r="J11" s="17">
        <f t="shared" si="0"/>
        <v>183.35224278239232</v>
      </c>
      <c r="K11" s="34">
        <f t="shared" si="5"/>
        <v>2.569863784856266</v>
      </c>
      <c r="L11" s="18">
        <f t="shared" ref="L11:L45" si="6">((E11/3)*(SUM(F11:H11)))</f>
        <v>107020.59999999999</v>
      </c>
      <c r="M11" s="19">
        <f t="shared" si="1"/>
        <v>7134.706666666666</v>
      </c>
      <c r="N11" s="19">
        <f t="shared" ref="N11:N45" si="7">ROUNDDOWN(M11,2)</f>
        <v>7134.7</v>
      </c>
      <c r="O11" s="19">
        <f t="shared" si="3"/>
        <v>107020.5</v>
      </c>
      <c r="P11" s="10"/>
      <c r="Q11" s="10"/>
      <c r="R11" s="10"/>
      <c r="S11" s="10"/>
      <c r="T11" s="10"/>
      <c r="U11" s="10"/>
      <c r="W11" s="7"/>
    </row>
    <row r="12" spans="1:23" ht="35.1" customHeight="1" x14ac:dyDescent="0.2">
      <c r="A12" s="36">
        <v>4</v>
      </c>
      <c r="B12" s="46" t="s">
        <v>36</v>
      </c>
      <c r="C12" s="49" t="s">
        <v>75</v>
      </c>
      <c r="D12" s="47" t="s">
        <v>70</v>
      </c>
      <c r="E12" s="49">
        <v>4</v>
      </c>
      <c r="F12" s="16">
        <v>9979.6</v>
      </c>
      <c r="G12" s="16">
        <v>10205.61</v>
      </c>
      <c r="H12" s="16">
        <v>10562.81</v>
      </c>
      <c r="I12" s="16">
        <f t="shared" si="4"/>
        <v>10249.339999999998</v>
      </c>
      <c r="J12" s="17">
        <f t="shared" si="0"/>
        <v>294.05392481652018</v>
      </c>
      <c r="K12" s="34">
        <f t="shared" si="5"/>
        <v>2.8690035145338162</v>
      </c>
      <c r="L12" s="18">
        <f t="shared" si="6"/>
        <v>40997.359999999993</v>
      </c>
      <c r="M12" s="19">
        <f t="shared" si="1"/>
        <v>10249.339999999998</v>
      </c>
      <c r="N12" s="19">
        <f t="shared" si="7"/>
        <v>10249.34</v>
      </c>
      <c r="O12" s="19">
        <f t="shared" si="3"/>
        <v>40997.360000000001</v>
      </c>
      <c r="P12" s="10"/>
      <c r="Q12" s="10"/>
      <c r="R12" s="10"/>
      <c r="S12" s="10"/>
      <c r="T12" s="10"/>
      <c r="U12" s="10"/>
      <c r="W12" s="7"/>
    </row>
    <row r="13" spans="1:23" ht="35.1" customHeight="1" x14ac:dyDescent="0.2">
      <c r="A13" s="36">
        <v>5</v>
      </c>
      <c r="B13" s="46" t="s">
        <v>37</v>
      </c>
      <c r="C13" s="49" t="s">
        <v>75</v>
      </c>
      <c r="D13" s="47" t="s">
        <v>70</v>
      </c>
      <c r="E13" s="49">
        <v>15</v>
      </c>
      <c r="F13" s="16">
        <v>5953.5999999999995</v>
      </c>
      <c r="G13" s="16">
        <v>6093.68</v>
      </c>
      <c r="H13" s="16">
        <v>6337.43</v>
      </c>
      <c r="I13" s="16">
        <f t="shared" si="4"/>
        <v>6128.2366666666667</v>
      </c>
      <c r="J13" s="17">
        <f t="shared" si="0"/>
        <v>194.23436779657064</v>
      </c>
      <c r="K13" s="34">
        <f t="shared" si="5"/>
        <v>3.1694984766673611</v>
      </c>
      <c r="L13" s="18">
        <f t="shared" si="6"/>
        <v>91923.549999999988</v>
      </c>
      <c r="M13" s="19">
        <f t="shared" si="1"/>
        <v>6128.2366666666658</v>
      </c>
      <c r="N13" s="19">
        <f t="shared" si="7"/>
        <v>6128.23</v>
      </c>
      <c r="O13" s="19">
        <f t="shared" si="3"/>
        <v>91923.45</v>
      </c>
      <c r="P13" s="10"/>
      <c r="Q13" s="10"/>
      <c r="R13" s="10"/>
      <c r="S13" s="10"/>
      <c r="T13" s="10"/>
      <c r="U13" s="10"/>
      <c r="W13" s="7"/>
    </row>
    <row r="14" spans="1:23" ht="35.1" customHeight="1" x14ac:dyDescent="0.2">
      <c r="A14" s="36">
        <v>6</v>
      </c>
      <c r="B14" s="46" t="s">
        <v>38</v>
      </c>
      <c r="C14" s="49" t="s">
        <v>78</v>
      </c>
      <c r="D14" s="47" t="s">
        <v>71</v>
      </c>
      <c r="E14" s="49">
        <v>94</v>
      </c>
      <c r="F14" s="16">
        <v>58574.64</v>
      </c>
      <c r="G14" s="16">
        <v>60004.55</v>
      </c>
      <c r="H14" s="16">
        <v>61204.639999999999</v>
      </c>
      <c r="I14" s="16">
        <f t="shared" si="4"/>
        <v>59927.943333333336</v>
      </c>
      <c r="J14" s="17">
        <f t="shared" si="0"/>
        <v>1316.672486244523</v>
      </c>
      <c r="K14" s="34">
        <f t="shared" si="5"/>
        <v>2.1970927300489529</v>
      </c>
      <c r="L14" s="18">
        <f t="shared" si="6"/>
        <v>5633226.6733333338</v>
      </c>
      <c r="M14" s="19">
        <f t="shared" si="1"/>
        <v>59927.943333333336</v>
      </c>
      <c r="N14" s="19">
        <f t="shared" si="7"/>
        <v>59927.94</v>
      </c>
      <c r="O14" s="19">
        <f t="shared" si="3"/>
        <v>5633226.3600000003</v>
      </c>
      <c r="P14" s="10"/>
      <c r="Q14" s="10"/>
      <c r="R14" s="10"/>
      <c r="S14" s="10"/>
      <c r="T14" s="10"/>
      <c r="U14" s="10"/>
      <c r="W14" s="7"/>
    </row>
    <row r="15" spans="1:23" ht="35.1" customHeight="1" x14ac:dyDescent="0.2">
      <c r="A15" s="36">
        <v>7</v>
      </c>
      <c r="B15" s="46" t="s">
        <v>39</v>
      </c>
      <c r="C15" s="49" t="s">
        <v>82</v>
      </c>
      <c r="D15" s="47" t="s">
        <v>72</v>
      </c>
      <c r="E15" s="49">
        <v>10000</v>
      </c>
      <c r="F15" s="16">
        <v>262.3</v>
      </c>
      <c r="G15" s="16">
        <v>268.93</v>
      </c>
      <c r="H15" s="16">
        <v>275.64999999999998</v>
      </c>
      <c r="I15" s="16">
        <f t="shared" si="4"/>
        <v>268.95999999999998</v>
      </c>
      <c r="J15" s="17">
        <f t="shared" si="0"/>
        <v>6.6750505616062394</v>
      </c>
      <c r="K15" s="34">
        <f t="shared" si="5"/>
        <v>2.4818004765044024</v>
      </c>
      <c r="L15" s="18">
        <f t="shared" si="6"/>
        <v>2689600</v>
      </c>
      <c r="M15" s="19">
        <f t="shared" si="1"/>
        <v>268.95999999999998</v>
      </c>
      <c r="N15" s="19">
        <f t="shared" si="7"/>
        <v>268.95999999999998</v>
      </c>
      <c r="O15" s="19">
        <f t="shared" si="3"/>
        <v>2689600</v>
      </c>
      <c r="P15" s="10"/>
      <c r="Q15" s="10"/>
      <c r="R15" s="10"/>
      <c r="S15" s="10"/>
      <c r="T15" s="10"/>
      <c r="U15" s="10"/>
      <c r="W15" s="7"/>
    </row>
    <row r="16" spans="1:23" ht="35.1" customHeight="1" x14ac:dyDescent="0.2">
      <c r="A16" s="36">
        <v>8</v>
      </c>
      <c r="B16" s="46" t="s">
        <v>40</v>
      </c>
      <c r="C16" s="49" t="s">
        <v>79</v>
      </c>
      <c r="D16" s="47" t="s">
        <v>28</v>
      </c>
      <c r="E16" s="49">
        <v>1300</v>
      </c>
      <c r="F16" s="16">
        <v>141.52000000000001</v>
      </c>
      <c r="G16" s="16">
        <v>145.22</v>
      </c>
      <c r="H16" s="16">
        <v>149.58000000000001</v>
      </c>
      <c r="I16" s="16">
        <f t="shared" si="4"/>
        <v>145.44000000000003</v>
      </c>
      <c r="J16" s="17">
        <f t="shared" si="0"/>
        <v>4.0345012083279901</v>
      </c>
      <c r="K16" s="34">
        <f t="shared" si="5"/>
        <v>2.7739969804235352</v>
      </c>
      <c r="L16" s="18">
        <f t="shared" si="6"/>
        <v>189072</v>
      </c>
      <c r="M16" s="19">
        <f t="shared" si="1"/>
        <v>145.44</v>
      </c>
      <c r="N16" s="19">
        <f t="shared" si="7"/>
        <v>145.44</v>
      </c>
      <c r="O16" s="19">
        <f t="shared" si="3"/>
        <v>189072</v>
      </c>
      <c r="P16" s="10"/>
      <c r="Q16" s="10"/>
      <c r="R16" s="10"/>
      <c r="S16" s="10"/>
      <c r="T16" s="10"/>
      <c r="U16" s="10"/>
      <c r="W16" s="7"/>
    </row>
    <row r="17" spans="1:23" ht="35.1" customHeight="1" x14ac:dyDescent="0.2">
      <c r="A17" s="36">
        <v>9</v>
      </c>
      <c r="B17" s="46" t="s">
        <v>41</v>
      </c>
      <c r="C17" s="49" t="s">
        <v>79</v>
      </c>
      <c r="D17" s="47" t="s">
        <v>28</v>
      </c>
      <c r="E17" s="49">
        <v>14400</v>
      </c>
      <c r="F17" s="16">
        <v>43.92</v>
      </c>
      <c r="G17" s="16">
        <v>45.11</v>
      </c>
      <c r="H17" s="16">
        <v>46.69</v>
      </c>
      <c r="I17" s="16">
        <f t="shared" si="4"/>
        <v>45.24</v>
      </c>
      <c r="J17" s="17">
        <f t="shared" si="0"/>
        <v>1.3895682782792627</v>
      </c>
      <c r="K17" s="34">
        <f t="shared" si="5"/>
        <v>3.0715479183891747</v>
      </c>
      <c r="L17" s="18">
        <f t="shared" si="6"/>
        <v>651456</v>
      </c>
      <c r="M17" s="19">
        <f t="shared" si="1"/>
        <v>45.24</v>
      </c>
      <c r="N17" s="19">
        <f t="shared" si="7"/>
        <v>45.24</v>
      </c>
      <c r="O17" s="19">
        <f t="shared" si="3"/>
        <v>651456</v>
      </c>
      <c r="P17" s="10"/>
      <c r="Q17" s="10"/>
      <c r="R17" s="10"/>
      <c r="S17" s="10"/>
      <c r="T17" s="10"/>
      <c r="U17" s="10"/>
      <c r="W17" s="7"/>
    </row>
    <row r="18" spans="1:23" ht="35.1" customHeight="1" x14ac:dyDescent="0.2">
      <c r="A18" s="36">
        <v>10</v>
      </c>
      <c r="B18" s="46" t="s">
        <v>42</v>
      </c>
      <c r="C18" s="49" t="s">
        <v>75</v>
      </c>
      <c r="D18" s="47" t="s">
        <v>70</v>
      </c>
      <c r="E18" s="49">
        <v>831</v>
      </c>
      <c r="F18" s="16">
        <v>20.74</v>
      </c>
      <c r="G18" s="16">
        <v>21.32</v>
      </c>
      <c r="H18" s="16">
        <v>22.17</v>
      </c>
      <c r="I18" s="16">
        <f t="shared" si="4"/>
        <v>21.41</v>
      </c>
      <c r="J18" s="17">
        <f t="shared" si="0"/>
        <v>0.71923570545406201</v>
      </c>
      <c r="K18" s="34">
        <f t="shared" si="5"/>
        <v>3.3593447242132743</v>
      </c>
      <c r="L18" s="18">
        <f t="shared" si="6"/>
        <v>17791.710000000003</v>
      </c>
      <c r="M18" s="19">
        <f t="shared" si="1"/>
        <v>21.410000000000004</v>
      </c>
      <c r="N18" s="19">
        <f t="shared" si="7"/>
        <v>21.41</v>
      </c>
      <c r="O18" s="19">
        <f t="shared" si="3"/>
        <v>17791.71</v>
      </c>
      <c r="P18" s="10"/>
      <c r="Q18" s="10"/>
      <c r="R18" s="10"/>
      <c r="S18" s="10"/>
      <c r="T18" s="10"/>
      <c r="U18" s="10"/>
      <c r="W18" s="7"/>
    </row>
    <row r="19" spans="1:23" ht="35.1" customHeight="1" x14ac:dyDescent="0.2">
      <c r="A19" s="36">
        <v>11</v>
      </c>
      <c r="B19" s="46" t="s">
        <v>43</v>
      </c>
      <c r="C19" s="49" t="s">
        <v>75</v>
      </c>
      <c r="D19" s="47" t="s">
        <v>70</v>
      </c>
      <c r="E19" s="49">
        <v>7812</v>
      </c>
      <c r="F19" s="16">
        <v>7.32</v>
      </c>
      <c r="G19" s="16">
        <v>7.53</v>
      </c>
      <c r="H19" s="16">
        <v>7.68</v>
      </c>
      <c r="I19" s="16">
        <f t="shared" si="4"/>
        <v>7.5100000000000007</v>
      </c>
      <c r="J19" s="17">
        <f t="shared" si="0"/>
        <v>0.18083141320025098</v>
      </c>
      <c r="K19" s="34">
        <f t="shared" si="5"/>
        <v>2.4078750093242474</v>
      </c>
      <c r="L19" s="18">
        <f t="shared" si="6"/>
        <v>58668.12</v>
      </c>
      <c r="M19" s="19">
        <f t="shared" si="1"/>
        <v>7.5100000000000007</v>
      </c>
      <c r="N19" s="19">
        <f t="shared" si="7"/>
        <v>7.51</v>
      </c>
      <c r="O19" s="19">
        <f t="shared" si="3"/>
        <v>58668.119999999995</v>
      </c>
      <c r="P19" s="10"/>
      <c r="Q19" s="10"/>
      <c r="R19" s="10"/>
      <c r="S19" s="10"/>
      <c r="T19" s="10"/>
      <c r="U19" s="10"/>
      <c r="W19" s="7"/>
    </row>
    <row r="20" spans="1:23" ht="35.1" customHeight="1" x14ac:dyDescent="0.2">
      <c r="A20" s="36">
        <v>12</v>
      </c>
      <c r="B20" s="46" t="s">
        <v>44</v>
      </c>
      <c r="C20" s="49" t="s">
        <v>80</v>
      </c>
      <c r="D20" s="47" t="s">
        <v>70</v>
      </c>
      <c r="E20" s="49">
        <v>60</v>
      </c>
      <c r="F20" s="16">
        <v>309.88</v>
      </c>
      <c r="G20" s="16">
        <v>319.08</v>
      </c>
      <c r="H20" s="16">
        <v>327.06</v>
      </c>
      <c r="I20" s="16">
        <f t="shared" si="4"/>
        <v>318.67333333333335</v>
      </c>
      <c r="J20" s="17">
        <f t="shared" si="0"/>
        <v>8.5972166038394882</v>
      </c>
      <c r="K20" s="34">
        <f t="shared" si="5"/>
        <v>2.6978148795546604</v>
      </c>
      <c r="L20" s="18">
        <f t="shared" si="6"/>
        <v>19120.400000000001</v>
      </c>
      <c r="M20" s="19">
        <f t="shared" si="1"/>
        <v>318.67333333333335</v>
      </c>
      <c r="N20" s="19">
        <f t="shared" si="7"/>
        <v>318.67</v>
      </c>
      <c r="O20" s="19">
        <f t="shared" si="3"/>
        <v>19120.2</v>
      </c>
      <c r="P20" s="10"/>
      <c r="Q20" s="10"/>
      <c r="R20" s="10"/>
      <c r="S20" s="10"/>
      <c r="T20" s="10"/>
      <c r="U20" s="10"/>
      <c r="W20" s="7"/>
    </row>
    <row r="21" spans="1:23" ht="35.1" customHeight="1" x14ac:dyDescent="0.2">
      <c r="A21" s="36">
        <v>13</v>
      </c>
      <c r="B21" s="46" t="s">
        <v>45</v>
      </c>
      <c r="C21" s="49" t="s">
        <v>83</v>
      </c>
      <c r="D21" s="47" t="s">
        <v>70</v>
      </c>
      <c r="E21" s="49">
        <v>22</v>
      </c>
      <c r="F21" s="16">
        <v>97991.62</v>
      </c>
      <c r="G21" s="16">
        <v>100989.02</v>
      </c>
      <c r="H21" s="16">
        <v>104018.69</v>
      </c>
      <c r="I21" s="16">
        <f t="shared" si="4"/>
        <v>100999.77666666667</v>
      </c>
      <c r="J21" s="17">
        <f t="shared" si="0"/>
        <v>3013.549398240114</v>
      </c>
      <c r="K21" s="34">
        <f t="shared" si="5"/>
        <v>2.9837188731474558</v>
      </c>
      <c r="L21" s="18">
        <f t="shared" si="6"/>
        <v>2221995.0866666669</v>
      </c>
      <c r="M21" s="19">
        <f t="shared" si="1"/>
        <v>100999.77666666667</v>
      </c>
      <c r="N21" s="19">
        <f t="shared" si="7"/>
        <v>100999.77</v>
      </c>
      <c r="O21" s="19">
        <f t="shared" si="3"/>
        <v>2221994.94</v>
      </c>
      <c r="P21" s="10"/>
      <c r="Q21" s="10"/>
      <c r="R21" s="10"/>
      <c r="S21" s="10"/>
      <c r="T21" s="10"/>
      <c r="U21" s="10"/>
      <c r="W21" s="7"/>
    </row>
    <row r="22" spans="1:23" ht="35.1" customHeight="1" x14ac:dyDescent="0.2">
      <c r="A22" s="36">
        <v>14</v>
      </c>
      <c r="B22" s="46" t="s">
        <v>46</v>
      </c>
      <c r="C22" s="49" t="s">
        <v>81</v>
      </c>
      <c r="D22" s="47" t="s">
        <v>70</v>
      </c>
      <c r="E22" s="49">
        <v>12</v>
      </c>
      <c r="F22" s="16">
        <v>635327.19999999995</v>
      </c>
      <c r="G22" s="16">
        <v>655321.34</v>
      </c>
      <c r="H22" s="16">
        <v>678257.59</v>
      </c>
      <c r="I22" s="16">
        <f t="shared" si="4"/>
        <v>656302.04333333333</v>
      </c>
      <c r="J22" s="17">
        <f t="shared" si="0"/>
        <v>21481.990844868957</v>
      </c>
      <c r="K22" s="34">
        <f t="shared" si="5"/>
        <v>3.273186646770553</v>
      </c>
      <c r="L22" s="18">
        <f t="shared" si="6"/>
        <v>7875624.5199999996</v>
      </c>
      <c r="M22" s="19">
        <f t="shared" si="1"/>
        <v>656302.04333333333</v>
      </c>
      <c r="N22" s="19">
        <f t="shared" si="7"/>
        <v>656302.04</v>
      </c>
      <c r="O22" s="19">
        <f t="shared" si="3"/>
        <v>7875624.4800000004</v>
      </c>
      <c r="P22" s="10"/>
      <c r="Q22" s="10"/>
      <c r="R22" s="10"/>
      <c r="S22" s="10"/>
      <c r="T22" s="10"/>
      <c r="U22" s="10"/>
      <c r="W22" s="7"/>
    </row>
    <row r="23" spans="1:23" ht="44.25" customHeight="1" x14ac:dyDescent="0.2">
      <c r="A23" s="36">
        <v>15</v>
      </c>
      <c r="B23" s="46" t="s">
        <v>47</v>
      </c>
      <c r="C23" s="49" t="s">
        <v>81</v>
      </c>
      <c r="D23" s="47" t="s">
        <v>70</v>
      </c>
      <c r="E23" s="49">
        <v>6</v>
      </c>
      <c r="F23" s="16">
        <v>968941.08</v>
      </c>
      <c r="G23" s="16">
        <v>1000288.78</v>
      </c>
      <c r="H23" s="16">
        <v>1040300.33</v>
      </c>
      <c r="I23" s="16">
        <f t="shared" si="4"/>
        <v>1003176.73</v>
      </c>
      <c r="J23" s="17">
        <f t="shared" si="0"/>
        <v>35767.17533636812</v>
      </c>
      <c r="K23" s="34">
        <f t="shared" si="5"/>
        <v>3.5653912482966108</v>
      </c>
      <c r="L23" s="18">
        <f t="shared" si="6"/>
        <v>6019060.3799999999</v>
      </c>
      <c r="M23" s="19">
        <f t="shared" si="1"/>
        <v>1003176.73</v>
      </c>
      <c r="N23" s="19">
        <f t="shared" si="7"/>
        <v>1003176.73</v>
      </c>
      <c r="O23" s="19">
        <f t="shared" si="3"/>
        <v>6019060.3799999999</v>
      </c>
      <c r="P23" s="10"/>
      <c r="Q23" s="10"/>
      <c r="R23" s="10"/>
      <c r="S23" s="10"/>
      <c r="T23" s="10"/>
      <c r="U23" s="10"/>
      <c r="W23" s="7"/>
    </row>
    <row r="24" spans="1:23" ht="44.25" customHeight="1" x14ac:dyDescent="0.2">
      <c r="A24" s="36">
        <v>16</v>
      </c>
      <c r="B24" s="46" t="s">
        <v>48</v>
      </c>
      <c r="C24" s="49" t="s">
        <v>81</v>
      </c>
      <c r="D24" s="47" t="s">
        <v>70</v>
      </c>
      <c r="E24" s="49">
        <v>24</v>
      </c>
      <c r="F24" s="16">
        <v>1568019.64</v>
      </c>
      <c r="G24" s="16">
        <v>1620134.04</v>
      </c>
      <c r="H24" s="16">
        <v>1652536.72</v>
      </c>
      <c r="I24" s="16">
        <f t="shared" si="4"/>
        <v>1613563.4666666666</v>
      </c>
      <c r="J24" s="17">
        <f t="shared" si="0"/>
        <v>42639.928803624156</v>
      </c>
      <c r="K24" s="34">
        <f t="shared" si="5"/>
        <v>2.6425938417972876</v>
      </c>
      <c r="L24" s="18">
        <f t="shared" si="6"/>
        <v>38725523.199999996</v>
      </c>
      <c r="M24" s="19">
        <f t="shared" si="1"/>
        <v>1613563.4666666666</v>
      </c>
      <c r="N24" s="19">
        <f t="shared" si="7"/>
        <v>1613563.46</v>
      </c>
      <c r="O24" s="19">
        <f t="shared" si="3"/>
        <v>38725523.039999999</v>
      </c>
      <c r="P24" s="10"/>
      <c r="Q24" s="10"/>
      <c r="R24" s="10"/>
      <c r="S24" s="10"/>
      <c r="T24" s="10"/>
      <c r="U24" s="10"/>
      <c r="W24" s="7"/>
    </row>
    <row r="25" spans="1:23" ht="35.1" customHeight="1" x14ac:dyDescent="0.2">
      <c r="A25" s="36">
        <v>17</v>
      </c>
      <c r="B25" s="46" t="s">
        <v>49</v>
      </c>
      <c r="C25" s="49" t="s">
        <v>76</v>
      </c>
      <c r="D25" s="47" t="s">
        <v>70</v>
      </c>
      <c r="E25" s="49">
        <v>2</v>
      </c>
      <c r="F25" s="16">
        <v>923045.9</v>
      </c>
      <c r="G25" s="16">
        <v>954538.6</v>
      </c>
      <c r="H25" s="16">
        <v>978402.07</v>
      </c>
      <c r="I25" s="16">
        <f t="shared" si="4"/>
        <v>951995.52333333332</v>
      </c>
      <c r="J25" s="17">
        <f t="shared" si="0"/>
        <v>27765.568938284538</v>
      </c>
      <c r="K25" s="34">
        <f t="shared" si="5"/>
        <v>2.9165650738635516</v>
      </c>
      <c r="L25" s="18">
        <f t="shared" si="6"/>
        <v>1903991.0466666664</v>
      </c>
      <c r="M25" s="19">
        <f t="shared" si="1"/>
        <v>951995.5233333332</v>
      </c>
      <c r="N25" s="19">
        <f t="shared" si="7"/>
        <v>951995.52</v>
      </c>
      <c r="O25" s="19">
        <f t="shared" si="3"/>
        <v>1903991.04</v>
      </c>
      <c r="P25" s="10"/>
      <c r="Q25" s="10"/>
      <c r="R25" s="10"/>
      <c r="S25" s="10"/>
      <c r="T25" s="10"/>
      <c r="U25" s="10"/>
      <c r="W25" s="7"/>
    </row>
    <row r="26" spans="1:23" ht="35.1" customHeight="1" x14ac:dyDescent="0.2">
      <c r="A26" s="36">
        <v>18</v>
      </c>
      <c r="B26" s="46" t="s">
        <v>50</v>
      </c>
      <c r="C26" s="49" t="s">
        <v>76</v>
      </c>
      <c r="D26" s="47" t="s">
        <v>70</v>
      </c>
      <c r="E26" s="49">
        <v>1</v>
      </c>
      <c r="F26" s="16">
        <v>474121.27999999997</v>
      </c>
      <c r="G26" s="16">
        <v>490715.52</v>
      </c>
      <c r="H26" s="16">
        <v>505436.99</v>
      </c>
      <c r="I26" s="16">
        <f t="shared" si="4"/>
        <v>490091.26333333337</v>
      </c>
      <c r="J26" s="17">
        <f t="shared" si="0"/>
        <v>15667.185308485812</v>
      </c>
      <c r="K26" s="34">
        <f t="shared" si="5"/>
        <v>3.1967893493808006</v>
      </c>
      <c r="L26" s="18">
        <f t="shared" si="6"/>
        <v>490091.26333333331</v>
      </c>
      <c r="M26" s="19">
        <f t="shared" si="1"/>
        <v>490091.26333333331</v>
      </c>
      <c r="N26" s="19">
        <f t="shared" si="7"/>
        <v>490091.26</v>
      </c>
      <c r="O26" s="19">
        <f t="shared" si="3"/>
        <v>490091.26</v>
      </c>
      <c r="P26" s="10"/>
      <c r="Q26" s="10"/>
      <c r="R26" s="10"/>
      <c r="S26" s="10"/>
      <c r="T26" s="10"/>
      <c r="U26" s="10"/>
      <c r="W26" s="7"/>
    </row>
    <row r="27" spans="1:23" ht="35.1" customHeight="1" x14ac:dyDescent="0.2">
      <c r="A27" s="36">
        <v>19</v>
      </c>
      <c r="B27" s="48" t="s">
        <v>51</v>
      </c>
      <c r="C27" s="49" t="s">
        <v>75</v>
      </c>
      <c r="D27" s="50" t="s">
        <v>28</v>
      </c>
      <c r="E27" s="49">
        <v>80</v>
      </c>
      <c r="F27" s="16">
        <v>1166.32</v>
      </c>
      <c r="G27" s="16">
        <v>1208.17</v>
      </c>
      <c r="H27" s="16">
        <v>1250.46</v>
      </c>
      <c r="I27" s="16">
        <f t="shared" si="4"/>
        <v>1208.3166666666666</v>
      </c>
      <c r="J27" s="17">
        <f t="shared" si="0"/>
        <v>42.070191743481956</v>
      </c>
      <c r="K27" s="34">
        <f t="shared" si="5"/>
        <v>3.4817190645511213</v>
      </c>
      <c r="L27" s="18">
        <f t="shared" si="6"/>
        <v>96665.333333333328</v>
      </c>
      <c r="M27" s="19">
        <f t="shared" si="1"/>
        <v>1208.3166666666666</v>
      </c>
      <c r="N27" s="19">
        <f t="shared" si="7"/>
        <v>1208.31</v>
      </c>
      <c r="O27" s="19">
        <f t="shared" si="3"/>
        <v>96664.799999999988</v>
      </c>
      <c r="P27" s="10"/>
      <c r="Q27" s="10"/>
      <c r="R27" s="10"/>
      <c r="S27" s="10"/>
      <c r="T27" s="10"/>
      <c r="U27" s="10"/>
      <c r="W27" s="7"/>
    </row>
    <row r="28" spans="1:23" ht="35.1" customHeight="1" x14ac:dyDescent="0.2">
      <c r="A28" s="36">
        <v>20</v>
      </c>
      <c r="B28" s="48" t="s">
        <v>52</v>
      </c>
      <c r="C28" s="49" t="s">
        <v>75</v>
      </c>
      <c r="D28" s="50" t="s">
        <v>28</v>
      </c>
      <c r="E28" s="49">
        <v>120</v>
      </c>
      <c r="F28" s="16">
        <v>1822.68</v>
      </c>
      <c r="G28" s="16">
        <v>1889.69</v>
      </c>
      <c r="H28" s="16">
        <v>1965.28</v>
      </c>
      <c r="I28" s="16">
        <f t="shared" si="4"/>
        <v>1892.55</v>
      </c>
      <c r="J28" s="17">
        <f t="shared" si="0"/>
        <v>71.343007365823837</v>
      </c>
      <c r="K28" s="34">
        <f t="shared" si="5"/>
        <v>3.7696762233929801</v>
      </c>
      <c r="L28" s="18">
        <f t="shared" si="6"/>
        <v>227106</v>
      </c>
      <c r="M28" s="19">
        <f t="shared" si="1"/>
        <v>1892.55</v>
      </c>
      <c r="N28" s="19">
        <f t="shared" si="7"/>
        <v>1892.55</v>
      </c>
      <c r="O28" s="19">
        <f t="shared" si="3"/>
        <v>227106</v>
      </c>
      <c r="P28" s="10"/>
      <c r="Q28" s="10"/>
      <c r="R28" s="10"/>
      <c r="S28" s="10"/>
      <c r="T28" s="10"/>
      <c r="U28" s="10"/>
      <c r="W28" s="7"/>
    </row>
    <row r="29" spans="1:23" ht="45" customHeight="1" x14ac:dyDescent="0.2">
      <c r="A29" s="36">
        <v>21</v>
      </c>
      <c r="B29" s="46" t="s">
        <v>53</v>
      </c>
      <c r="C29" s="49" t="s">
        <v>76</v>
      </c>
      <c r="D29" s="47" t="s">
        <v>70</v>
      </c>
      <c r="E29" s="49">
        <v>2</v>
      </c>
      <c r="F29" s="16">
        <v>1093956.92</v>
      </c>
      <c r="G29" s="16">
        <v>1135142.1200000001</v>
      </c>
      <c r="H29" s="16">
        <v>1157844.96</v>
      </c>
      <c r="I29" s="16">
        <f t="shared" si="4"/>
        <v>1128981.3333333333</v>
      </c>
      <c r="J29" s="17">
        <f t="shared" si="0"/>
        <v>32386.523169746633</v>
      </c>
      <c r="K29" s="34">
        <f t="shared" si="5"/>
        <v>2.8686500133819721</v>
      </c>
      <c r="L29" s="18">
        <f t="shared" si="6"/>
        <v>2257962.6666666665</v>
      </c>
      <c r="M29" s="19">
        <f t="shared" si="1"/>
        <v>1128981.3333333333</v>
      </c>
      <c r="N29" s="19">
        <f t="shared" si="7"/>
        <v>1128981.33</v>
      </c>
      <c r="O29" s="19">
        <f t="shared" si="3"/>
        <v>2257962.66</v>
      </c>
      <c r="P29" s="10"/>
      <c r="Q29" s="10"/>
      <c r="R29" s="10"/>
      <c r="S29" s="10"/>
      <c r="T29" s="10"/>
      <c r="U29" s="10"/>
      <c r="W29" s="7"/>
    </row>
    <row r="30" spans="1:23" ht="45.75" customHeight="1" x14ac:dyDescent="0.2">
      <c r="A30" s="36">
        <v>22</v>
      </c>
      <c r="B30" s="46" t="s">
        <v>54</v>
      </c>
      <c r="C30" s="49" t="s">
        <v>76</v>
      </c>
      <c r="D30" s="47" t="s">
        <v>70</v>
      </c>
      <c r="E30" s="49">
        <v>2</v>
      </c>
      <c r="F30" s="16">
        <v>796696.6</v>
      </c>
      <c r="G30" s="16">
        <v>827393.5</v>
      </c>
      <c r="H30" s="16">
        <v>848078.34</v>
      </c>
      <c r="I30" s="16">
        <f t="shared" si="4"/>
        <v>824056.14666666661</v>
      </c>
      <c r="J30" s="17">
        <f t="shared" si="0"/>
        <v>25852.934974786389</v>
      </c>
      <c r="K30" s="34">
        <f t="shared" si="5"/>
        <v>3.1372783370844739</v>
      </c>
      <c r="L30" s="18">
        <f t="shared" si="6"/>
        <v>1648112.2933333332</v>
      </c>
      <c r="M30" s="19">
        <f t="shared" si="1"/>
        <v>824056.14666666661</v>
      </c>
      <c r="N30" s="19">
        <f t="shared" si="7"/>
        <v>824056.14</v>
      </c>
      <c r="O30" s="19">
        <f t="shared" si="3"/>
        <v>1648112.28</v>
      </c>
      <c r="P30" s="10"/>
      <c r="Q30" s="10"/>
      <c r="R30" s="10"/>
      <c r="S30" s="10"/>
      <c r="T30" s="10"/>
      <c r="U30" s="10"/>
      <c r="W30" s="7"/>
    </row>
    <row r="31" spans="1:23" ht="35.1" customHeight="1" x14ac:dyDescent="0.2">
      <c r="A31" s="36">
        <v>23</v>
      </c>
      <c r="B31" s="46" t="s">
        <v>55</v>
      </c>
      <c r="C31" s="49" t="s">
        <v>77</v>
      </c>
      <c r="D31" s="47" t="s">
        <v>70</v>
      </c>
      <c r="E31" s="49">
        <v>34</v>
      </c>
      <c r="F31" s="16">
        <v>529181.1</v>
      </c>
      <c r="G31" s="16">
        <v>550035.9</v>
      </c>
      <c r="H31" s="16">
        <v>566536.98</v>
      </c>
      <c r="I31" s="16">
        <f t="shared" si="4"/>
        <v>548584.66</v>
      </c>
      <c r="J31" s="17">
        <f t="shared" si="0"/>
        <v>18720.176703140387</v>
      </c>
      <c r="K31" s="34">
        <f t="shared" si="5"/>
        <v>3.4124499039292107</v>
      </c>
      <c r="L31" s="18">
        <f t="shared" si="6"/>
        <v>18651878.440000001</v>
      </c>
      <c r="M31" s="19">
        <f t="shared" si="1"/>
        <v>548584.66</v>
      </c>
      <c r="N31" s="19">
        <f t="shared" si="7"/>
        <v>548584.66</v>
      </c>
      <c r="O31" s="19">
        <f t="shared" si="3"/>
        <v>18651878.440000001</v>
      </c>
      <c r="P31" s="10"/>
      <c r="Q31" s="10"/>
      <c r="R31" s="10"/>
      <c r="S31" s="10"/>
      <c r="T31" s="10"/>
      <c r="U31" s="10"/>
      <c r="W31" s="7"/>
    </row>
    <row r="32" spans="1:23" ht="35.1" customHeight="1" x14ac:dyDescent="0.2">
      <c r="A32" s="36">
        <v>24</v>
      </c>
      <c r="B32" s="46" t="s">
        <v>56</v>
      </c>
      <c r="C32" s="49" t="s">
        <v>77</v>
      </c>
      <c r="D32" s="47" t="s">
        <v>70</v>
      </c>
      <c r="E32" s="49">
        <v>34</v>
      </c>
      <c r="F32" s="16">
        <v>592129.43999999994</v>
      </c>
      <c r="G32" s="16">
        <v>615988.69999999995</v>
      </c>
      <c r="H32" s="16">
        <v>637548.30000000005</v>
      </c>
      <c r="I32" s="16">
        <f t="shared" si="4"/>
        <v>615222.14666666661</v>
      </c>
      <c r="J32" s="17">
        <f t="shared" si="0"/>
        <v>22719.131011870493</v>
      </c>
      <c r="K32" s="34">
        <f t="shared" si="5"/>
        <v>3.6928337406195397</v>
      </c>
      <c r="L32" s="18">
        <f t="shared" si="6"/>
        <v>20917552.986666668</v>
      </c>
      <c r="M32" s="19">
        <f t="shared" si="1"/>
        <v>615222.14666666673</v>
      </c>
      <c r="N32" s="19">
        <f t="shared" si="7"/>
        <v>615222.14</v>
      </c>
      <c r="O32" s="19">
        <f t="shared" si="3"/>
        <v>20917552.760000002</v>
      </c>
      <c r="P32" s="10"/>
      <c r="Q32" s="10"/>
      <c r="R32" s="10"/>
      <c r="S32" s="10"/>
      <c r="T32" s="10"/>
      <c r="U32" s="10"/>
      <c r="W32" s="7"/>
    </row>
    <row r="33" spans="1:23" ht="35.1" customHeight="1" x14ac:dyDescent="0.2">
      <c r="A33" s="36">
        <v>25</v>
      </c>
      <c r="B33" s="46" t="s">
        <v>57</v>
      </c>
      <c r="C33" s="49" t="s">
        <v>79</v>
      </c>
      <c r="D33" s="47" t="s">
        <v>70</v>
      </c>
      <c r="E33" s="49">
        <v>16</v>
      </c>
      <c r="F33" s="16">
        <v>21622.06</v>
      </c>
      <c r="G33" s="16">
        <v>22512.34</v>
      </c>
      <c r="H33" s="16">
        <v>23412.83</v>
      </c>
      <c r="I33" s="16">
        <f t="shared" si="4"/>
        <v>22515.743333333336</v>
      </c>
      <c r="J33" s="17">
        <f t="shared" si="0"/>
        <v>895.38985097740169</v>
      </c>
      <c r="K33" s="34">
        <f t="shared" si="5"/>
        <v>3.9767279175359298</v>
      </c>
      <c r="L33" s="18">
        <f t="shared" si="6"/>
        <v>360251.89333333337</v>
      </c>
      <c r="M33" s="19">
        <f t="shared" si="1"/>
        <v>22515.743333333336</v>
      </c>
      <c r="N33" s="19">
        <f t="shared" si="7"/>
        <v>22515.74</v>
      </c>
      <c r="O33" s="19">
        <f t="shared" si="3"/>
        <v>360251.84</v>
      </c>
      <c r="P33" s="10"/>
      <c r="Q33" s="10"/>
      <c r="R33" s="10"/>
      <c r="S33" s="10"/>
      <c r="T33" s="10"/>
      <c r="U33" s="10"/>
      <c r="W33" s="7"/>
    </row>
    <row r="34" spans="1:23" ht="35.1" customHeight="1" x14ac:dyDescent="0.2">
      <c r="A34" s="36">
        <v>26</v>
      </c>
      <c r="B34" s="46" t="s">
        <v>58</v>
      </c>
      <c r="C34" s="49" t="s">
        <v>75</v>
      </c>
      <c r="D34" s="47" t="s">
        <v>70</v>
      </c>
      <c r="E34" s="49">
        <v>64</v>
      </c>
      <c r="F34" s="16">
        <v>19729.84</v>
      </c>
      <c r="G34" s="16">
        <v>20559.68</v>
      </c>
      <c r="H34" s="16">
        <v>20970.87</v>
      </c>
      <c r="I34" s="16">
        <f t="shared" si="4"/>
        <v>20420.13</v>
      </c>
      <c r="J34" s="17">
        <f t="shared" si="0"/>
        <v>632.17443565838641</v>
      </c>
      <c r="K34" s="34">
        <f t="shared" si="5"/>
        <v>3.0958394273610712</v>
      </c>
      <c r="L34" s="18">
        <f t="shared" si="6"/>
        <v>1306888.3199999998</v>
      </c>
      <c r="M34" s="19">
        <f t="shared" si="1"/>
        <v>20420.129999999997</v>
      </c>
      <c r="N34" s="19">
        <f t="shared" si="7"/>
        <v>20420.13</v>
      </c>
      <c r="O34" s="19">
        <f t="shared" si="3"/>
        <v>1306888.32</v>
      </c>
      <c r="P34" s="10"/>
      <c r="Q34" s="10"/>
      <c r="R34" s="10"/>
      <c r="S34" s="10"/>
      <c r="T34" s="10"/>
      <c r="U34" s="10"/>
      <c r="W34" s="7"/>
    </row>
    <row r="35" spans="1:23" ht="35.1" customHeight="1" x14ac:dyDescent="0.2">
      <c r="A35" s="36">
        <v>27</v>
      </c>
      <c r="B35" s="46" t="s">
        <v>59</v>
      </c>
      <c r="C35" s="49" t="s">
        <v>75</v>
      </c>
      <c r="D35" s="47" t="s">
        <v>70</v>
      </c>
      <c r="E35" s="49">
        <v>32</v>
      </c>
      <c r="F35" s="16">
        <v>47867.92</v>
      </c>
      <c r="G35" s="16">
        <v>49923.48</v>
      </c>
      <c r="H35" s="16">
        <v>51171.57</v>
      </c>
      <c r="I35" s="16">
        <f t="shared" si="4"/>
        <v>49654.323333333334</v>
      </c>
      <c r="J35" s="17">
        <f t="shared" si="0"/>
        <v>1668.1905808490039</v>
      </c>
      <c r="K35" s="34">
        <f t="shared" si="5"/>
        <v>3.3596079230610214</v>
      </c>
      <c r="L35" s="18">
        <f t="shared" si="6"/>
        <v>1588938.3466666667</v>
      </c>
      <c r="M35" s="19">
        <f t="shared" si="1"/>
        <v>49654.323333333334</v>
      </c>
      <c r="N35" s="19">
        <f t="shared" si="7"/>
        <v>49654.32</v>
      </c>
      <c r="O35" s="19">
        <f t="shared" si="3"/>
        <v>1588938.24</v>
      </c>
      <c r="P35" s="10"/>
      <c r="Q35" s="10"/>
      <c r="R35" s="10"/>
      <c r="S35" s="10"/>
      <c r="T35" s="10"/>
      <c r="U35" s="10"/>
      <c r="W35" s="7"/>
    </row>
    <row r="36" spans="1:23" ht="35.1" customHeight="1" x14ac:dyDescent="0.2">
      <c r="A36" s="36">
        <v>28</v>
      </c>
      <c r="B36" s="46" t="s">
        <v>60</v>
      </c>
      <c r="C36" s="49" t="s">
        <v>84</v>
      </c>
      <c r="D36" s="47" t="s">
        <v>70</v>
      </c>
      <c r="E36" s="49">
        <v>6</v>
      </c>
      <c r="F36" s="16">
        <v>496.53999999999996</v>
      </c>
      <c r="G36" s="16">
        <v>518.29999999999995</v>
      </c>
      <c r="H36" s="16">
        <v>533.85</v>
      </c>
      <c r="I36" s="16">
        <f t="shared" si="4"/>
        <v>516.23</v>
      </c>
      <c r="J36" s="17">
        <f t="shared" si="0"/>
        <v>18.740936476067599</v>
      </c>
      <c r="K36" s="34">
        <f t="shared" si="5"/>
        <v>3.630346255751816</v>
      </c>
      <c r="L36" s="18">
        <f t="shared" si="6"/>
        <v>3097.38</v>
      </c>
      <c r="M36" s="19">
        <f t="shared" si="1"/>
        <v>516.23</v>
      </c>
      <c r="N36" s="19">
        <f t="shared" si="7"/>
        <v>516.23</v>
      </c>
      <c r="O36" s="19">
        <f t="shared" si="3"/>
        <v>3097.38</v>
      </c>
      <c r="P36" s="10"/>
      <c r="Q36" s="10"/>
      <c r="R36" s="10"/>
      <c r="S36" s="10"/>
      <c r="T36" s="10"/>
      <c r="U36" s="10"/>
      <c r="W36" s="7"/>
    </row>
    <row r="37" spans="1:23" ht="35.1" customHeight="1" x14ac:dyDescent="0.2">
      <c r="A37" s="36">
        <v>29</v>
      </c>
      <c r="B37" s="46" t="s">
        <v>61</v>
      </c>
      <c r="C37" s="49" t="s">
        <v>77</v>
      </c>
      <c r="D37" s="47" t="s">
        <v>70</v>
      </c>
      <c r="E37" s="49">
        <v>1</v>
      </c>
      <c r="F37" s="16">
        <v>3215768.7199999997</v>
      </c>
      <c r="G37" s="16">
        <v>3359530.5</v>
      </c>
      <c r="H37" s="16">
        <v>3477114.07</v>
      </c>
      <c r="I37" s="16">
        <f t="shared" si="4"/>
        <v>3350804.4299999997</v>
      </c>
      <c r="J37" s="17">
        <f t="shared" si="0"/>
        <v>130891.00891539232</v>
      </c>
      <c r="K37" s="34">
        <f t="shared" si="5"/>
        <v>3.9062562930714617</v>
      </c>
      <c r="L37" s="18">
        <f t="shared" si="6"/>
        <v>3350804.4299999997</v>
      </c>
      <c r="M37" s="19">
        <f t="shared" si="1"/>
        <v>3350804.4299999997</v>
      </c>
      <c r="N37" s="19">
        <f t="shared" si="7"/>
        <v>3350804.43</v>
      </c>
      <c r="O37" s="19">
        <f t="shared" si="3"/>
        <v>3350804.43</v>
      </c>
      <c r="P37" s="10"/>
      <c r="Q37" s="10"/>
      <c r="R37" s="10"/>
      <c r="S37" s="10"/>
      <c r="T37" s="10"/>
      <c r="U37" s="10"/>
      <c r="W37" s="7"/>
    </row>
    <row r="38" spans="1:23" ht="48" customHeight="1" x14ac:dyDescent="0.2">
      <c r="A38" s="36">
        <v>30</v>
      </c>
      <c r="B38" s="46" t="s">
        <v>62</v>
      </c>
      <c r="C38" s="49" t="s">
        <v>76</v>
      </c>
      <c r="D38" s="47" t="s">
        <v>70</v>
      </c>
      <c r="E38" s="49">
        <v>1</v>
      </c>
      <c r="F38" s="16">
        <v>3864420.76</v>
      </c>
      <c r="G38" s="16">
        <v>4040596.6</v>
      </c>
      <c r="H38" s="16">
        <v>4202220.46</v>
      </c>
      <c r="I38" s="16">
        <f t="shared" si="4"/>
        <v>4035745.94</v>
      </c>
      <c r="J38" s="17">
        <f t="shared" si="0"/>
        <v>168952.08198435802</v>
      </c>
      <c r="K38" s="34">
        <f t="shared" si="5"/>
        <v>4.1863904342887857</v>
      </c>
      <c r="L38" s="18">
        <f t="shared" si="6"/>
        <v>4035745.94</v>
      </c>
      <c r="M38" s="19">
        <f t="shared" si="1"/>
        <v>4035745.94</v>
      </c>
      <c r="N38" s="19">
        <f t="shared" si="7"/>
        <v>4035745.94</v>
      </c>
      <c r="O38" s="19">
        <f t="shared" si="3"/>
        <v>4035745.94</v>
      </c>
      <c r="P38" s="10"/>
      <c r="Q38" s="10"/>
      <c r="R38" s="10"/>
      <c r="S38" s="10"/>
      <c r="T38" s="10"/>
      <c r="U38" s="10"/>
      <c r="W38" s="7"/>
    </row>
    <row r="39" spans="1:23" ht="35.1" customHeight="1" x14ac:dyDescent="0.2">
      <c r="A39" s="36">
        <v>31</v>
      </c>
      <c r="B39" s="46" t="s">
        <v>63</v>
      </c>
      <c r="C39" s="49" t="s">
        <v>76</v>
      </c>
      <c r="D39" s="47" t="s">
        <v>70</v>
      </c>
      <c r="E39" s="49">
        <v>1</v>
      </c>
      <c r="F39" s="16">
        <v>7909138</v>
      </c>
      <c r="G39" s="16">
        <v>8276683.2999999998</v>
      </c>
      <c r="H39" s="16">
        <v>8442216.9700000007</v>
      </c>
      <c r="I39" s="16">
        <f t="shared" si="4"/>
        <v>8209346.0900000008</v>
      </c>
      <c r="J39" s="17">
        <f t="shared" si="0"/>
        <v>272844.31815964839</v>
      </c>
      <c r="K39" s="34">
        <f t="shared" si="5"/>
        <v>3.3235816247533592</v>
      </c>
      <c r="L39" s="18">
        <f t="shared" si="6"/>
        <v>8209346.0900000008</v>
      </c>
      <c r="M39" s="19">
        <f t="shared" si="1"/>
        <v>8209346.0900000008</v>
      </c>
      <c r="N39" s="19">
        <f t="shared" si="7"/>
        <v>8209346.0899999999</v>
      </c>
      <c r="O39" s="19">
        <f t="shared" si="3"/>
        <v>8209346.0899999999</v>
      </c>
      <c r="P39" s="10"/>
      <c r="Q39" s="10"/>
      <c r="R39" s="10"/>
      <c r="S39" s="10"/>
      <c r="T39" s="10"/>
      <c r="U39" s="10"/>
      <c r="W39" s="7"/>
    </row>
    <row r="40" spans="1:23" ht="50.25" customHeight="1" x14ac:dyDescent="0.2">
      <c r="A40" s="36">
        <v>32</v>
      </c>
      <c r="B40" s="46" t="s">
        <v>64</v>
      </c>
      <c r="C40" s="49" t="s">
        <v>76</v>
      </c>
      <c r="D40" s="47" t="s">
        <v>73</v>
      </c>
      <c r="E40" s="49">
        <v>1</v>
      </c>
      <c r="F40" s="16">
        <v>970200.12</v>
      </c>
      <c r="G40" s="16">
        <v>1016142.3</v>
      </c>
      <c r="H40" s="16">
        <v>1041545.86</v>
      </c>
      <c r="I40" s="16">
        <f t="shared" si="4"/>
        <v>1009296.0933333333</v>
      </c>
      <c r="J40" s="17">
        <f t="shared" si="0"/>
        <v>36162.225641253513</v>
      </c>
      <c r="K40" s="34">
        <f t="shared" si="5"/>
        <v>3.5829154477179244</v>
      </c>
      <c r="L40" s="18">
        <f t="shared" si="6"/>
        <v>1009296.0933333333</v>
      </c>
      <c r="M40" s="19">
        <f t="shared" si="1"/>
        <v>1009296.0933333333</v>
      </c>
      <c r="N40" s="19">
        <f t="shared" si="7"/>
        <v>1009296.09</v>
      </c>
      <c r="O40" s="19">
        <f t="shared" si="3"/>
        <v>1009296.09</v>
      </c>
      <c r="P40" s="10"/>
      <c r="Q40" s="10"/>
      <c r="R40" s="10"/>
      <c r="S40" s="10"/>
      <c r="T40" s="10"/>
      <c r="U40" s="10"/>
      <c r="W40" s="7"/>
    </row>
    <row r="41" spans="1:23" ht="35.1" customHeight="1" x14ac:dyDescent="0.2">
      <c r="A41" s="36">
        <v>33</v>
      </c>
      <c r="B41" s="46" t="s">
        <v>65</v>
      </c>
      <c r="C41" s="49" t="s">
        <v>85</v>
      </c>
      <c r="D41" s="47" t="s">
        <v>73</v>
      </c>
      <c r="E41" s="49">
        <v>34</v>
      </c>
      <c r="F41" s="16">
        <v>20339.84</v>
      </c>
      <c r="G41" s="16">
        <v>21320.94</v>
      </c>
      <c r="H41" s="16">
        <v>21960.57</v>
      </c>
      <c r="I41" s="16">
        <f t="shared" si="4"/>
        <v>21207.116666666665</v>
      </c>
      <c r="J41" s="17">
        <f t="shared" si="0"/>
        <v>816.33831628396138</v>
      </c>
      <c r="K41" s="34">
        <f t="shared" si="5"/>
        <v>3.8493602365430544</v>
      </c>
      <c r="L41" s="18">
        <f t="shared" si="6"/>
        <v>721041.96666666667</v>
      </c>
      <c r="M41" s="19">
        <f t="shared" ref="M41:M45" si="8">L41/E41</f>
        <v>21207.116666666669</v>
      </c>
      <c r="N41" s="19">
        <f t="shared" si="7"/>
        <v>21207.11</v>
      </c>
      <c r="O41" s="19">
        <f t="shared" ref="O41:O45" si="9">N41*E41</f>
        <v>721041.74</v>
      </c>
      <c r="P41" s="10"/>
      <c r="Q41" s="10"/>
      <c r="R41" s="10"/>
      <c r="S41" s="10"/>
      <c r="T41" s="10"/>
      <c r="U41" s="10"/>
      <c r="W41" s="7"/>
    </row>
    <row r="42" spans="1:23" ht="35.1" customHeight="1" x14ac:dyDescent="0.2">
      <c r="A42" s="36">
        <v>34</v>
      </c>
      <c r="B42" s="46" t="s">
        <v>66</v>
      </c>
      <c r="C42" s="49" t="s">
        <v>77</v>
      </c>
      <c r="D42" s="47" t="s">
        <v>70</v>
      </c>
      <c r="E42" s="49">
        <v>4</v>
      </c>
      <c r="F42" s="16">
        <v>134500.12</v>
      </c>
      <c r="G42" s="16">
        <v>138991</v>
      </c>
      <c r="H42" s="16">
        <v>139400</v>
      </c>
      <c r="I42" s="16">
        <f t="shared" si="4"/>
        <v>137630.37333333332</v>
      </c>
      <c r="J42" s="17">
        <f t="shared" si="0"/>
        <v>2718.5813760366541</v>
      </c>
      <c r="K42" s="34">
        <f t="shared" si="5"/>
        <v>1.9752771936848539</v>
      </c>
      <c r="L42" s="18">
        <f t="shared" si="6"/>
        <v>550521.49333333329</v>
      </c>
      <c r="M42" s="19">
        <f t="shared" si="8"/>
        <v>137630.37333333332</v>
      </c>
      <c r="N42" s="19">
        <f t="shared" si="7"/>
        <v>137630.37</v>
      </c>
      <c r="O42" s="19">
        <f t="shared" si="9"/>
        <v>550521.48</v>
      </c>
      <c r="P42" s="10"/>
      <c r="Q42" s="10"/>
      <c r="R42" s="10"/>
      <c r="S42" s="10"/>
      <c r="T42" s="10"/>
      <c r="U42" s="10"/>
      <c r="W42" s="7"/>
    </row>
    <row r="43" spans="1:23" ht="35.1" customHeight="1" x14ac:dyDescent="0.2">
      <c r="A43" s="36">
        <v>35</v>
      </c>
      <c r="B43" s="46" t="s">
        <v>67</v>
      </c>
      <c r="C43" s="49" t="s">
        <v>77</v>
      </c>
      <c r="D43" s="47" t="s">
        <v>70</v>
      </c>
      <c r="E43" s="49">
        <v>4</v>
      </c>
      <c r="F43" s="16">
        <v>53600.7</v>
      </c>
      <c r="G43" s="16">
        <v>57800</v>
      </c>
      <c r="H43" s="16">
        <v>57200</v>
      </c>
      <c r="I43" s="16">
        <f t="shared" si="4"/>
        <v>56200.233333333337</v>
      </c>
      <c r="J43" s="17">
        <f t="shared" si="0"/>
        <v>2271.1627337849091</v>
      </c>
      <c r="K43" s="34">
        <f t="shared" si="5"/>
        <v>4.0411980503964262</v>
      </c>
      <c r="L43" s="18">
        <f t="shared" si="6"/>
        <v>224800.93333333335</v>
      </c>
      <c r="M43" s="19">
        <f t="shared" si="8"/>
        <v>56200.233333333337</v>
      </c>
      <c r="N43" s="19">
        <f t="shared" si="7"/>
        <v>56200.23</v>
      </c>
      <c r="O43" s="19">
        <f t="shared" si="9"/>
        <v>224800.92</v>
      </c>
      <c r="P43" s="10"/>
      <c r="Q43" s="10"/>
      <c r="R43" s="10"/>
      <c r="S43" s="10"/>
      <c r="T43" s="10"/>
      <c r="U43" s="10"/>
      <c r="W43" s="7"/>
    </row>
    <row r="44" spans="1:23" ht="35.1" customHeight="1" x14ac:dyDescent="0.2">
      <c r="A44" s="36">
        <v>36</v>
      </c>
      <c r="B44" s="46" t="s">
        <v>68</v>
      </c>
      <c r="C44" s="49" t="s">
        <v>77</v>
      </c>
      <c r="D44" s="47" t="s">
        <v>73</v>
      </c>
      <c r="E44" s="49">
        <v>300</v>
      </c>
      <c r="F44" s="16">
        <v>7620.12</v>
      </c>
      <c r="G44" s="16">
        <v>7994.39</v>
      </c>
      <c r="H44" s="16">
        <v>8274.19</v>
      </c>
      <c r="I44" s="16">
        <f t="shared" si="4"/>
        <v>7962.9000000000005</v>
      </c>
      <c r="J44" s="17">
        <f t="shared" si="0"/>
        <v>328.17008745466154</v>
      </c>
      <c r="K44" s="34">
        <f t="shared" si="5"/>
        <v>4.1212383359663134</v>
      </c>
      <c r="L44" s="18">
        <f t="shared" si="6"/>
        <v>2388870</v>
      </c>
      <c r="M44" s="19">
        <f t="shared" si="8"/>
        <v>7962.9</v>
      </c>
      <c r="N44" s="19">
        <f t="shared" si="7"/>
        <v>7962.9</v>
      </c>
      <c r="O44" s="19">
        <f t="shared" si="9"/>
        <v>2388870</v>
      </c>
      <c r="P44" s="10"/>
      <c r="Q44" s="10"/>
      <c r="R44" s="10"/>
      <c r="S44" s="10"/>
      <c r="T44" s="10"/>
      <c r="U44" s="10"/>
      <c r="W44" s="7"/>
    </row>
    <row r="45" spans="1:23" ht="35.1" customHeight="1" x14ac:dyDescent="0.2">
      <c r="A45" s="36">
        <v>37</v>
      </c>
      <c r="B45" s="46" t="s">
        <v>69</v>
      </c>
      <c r="C45" s="49" t="s">
        <v>77</v>
      </c>
      <c r="D45" s="47" t="s">
        <v>73</v>
      </c>
      <c r="E45" s="49">
        <v>50</v>
      </c>
      <c r="F45" s="16">
        <v>4032.1</v>
      </c>
      <c r="G45" s="16">
        <v>4233.71</v>
      </c>
      <c r="H45" s="16">
        <v>4403.0600000000004</v>
      </c>
      <c r="I45" s="16">
        <f t="shared" si="4"/>
        <v>4222.956666666666</v>
      </c>
      <c r="J45" s="17">
        <f t="shared" si="0"/>
        <v>185.7136398688406</v>
      </c>
      <c r="K45" s="34">
        <f t="shared" si="5"/>
        <v>4.3977159731414233</v>
      </c>
      <c r="L45" s="18">
        <f t="shared" si="6"/>
        <v>211147.83333333334</v>
      </c>
      <c r="M45" s="19">
        <f t="shared" si="8"/>
        <v>4222.9566666666669</v>
      </c>
      <c r="N45" s="19">
        <f t="shared" si="7"/>
        <v>4222.95</v>
      </c>
      <c r="O45" s="19">
        <f t="shared" si="9"/>
        <v>211147.5</v>
      </c>
      <c r="P45" s="10"/>
      <c r="Q45" s="10"/>
      <c r="R45" s="10"/>
      <c r="S45" s="10"/>
      <c r="T45" s="10"/>
      <c r="U45" s="10"/>
      <c r="W45" s="7"/>
    </row>
    <row r="46" spans="1:23" ht="21.75" customHeight="1" thickBot="1" x14ac:dyDescent="0.3">
      <c r="A46" s="35"/>
      <c r="B46" s="37"/>
      <c r="C46" s="35"/>
      <c r="D46" s="38"/>
      <c r="E46" s="39"/>
      <c r="F46" s="20"/>
      <c r="G46" s="20"/>
      <c r="H46" s="20"/>
      <c r="I46" s="21"/>
      <c r="J46" s="22"/>
      <c r="K46" s="22"/>
      <c r="L46" s="23"/>
      <c r="M46" s="32">
        <f>SUM(M9:M45)</f>
        <v>24947549.483333334</v>
      </c>
      <c r="N46" s="40">
        <f>SUM(N9:N45)</f>
        <v>24947549.379999995</v>
      </c>
      <c r="O46" s="40">
        <f>SUM(O9:O45)</f>
        <v>136195098.85000002</v>
      </c>
      <c r="P46" s="11"/>
      <c r="Q46" s="10">
        <v>1.2</v>
      </c>
      <c r="R46" s="11"/>
      <c r="S46" s="11"/>
      <c r="T46" s="11"/>
      <c r="U46" s="11"/>
      <c r="W46" s="7">
        <v>1.2</v>
      </c>
    </row>
    <row r="47" spans="1:23" ht="12.75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</row>
    <row r="48" spans="1:23" ht="15.75" x14ac:dyDescent="0.25">
      <c r="A48" s="53"/>
      <c r="B48" s="53"/>
      <c r="C48" s="53"/>
      <c r="D48" s="24"/>
      <c r="E48" s="24"/>
      <c r="F48" s="54"/>
      <c r="G48" s="54"/>
      <c r="H48" s="54"/>
      <c r="I48" s="54"/>
      <c r="J48" s="54"/>
      <c r="K48" s="33"/>
      <c r="L48" s="13"/>
      <c r="M48" s="15"/>
      <c r="N48" s="15"/>
      <c r="O48" s="13"/>
    </row>
    <row r="49" spans="1:21" ht="28.5" customHeight="1" x14ac:dyDescent="0.2">
      <c r="A49" s="51" t="s">
        <v>89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9"/>
      <c r="Q49" s="9"/>
      <c r="R49" s="9"/>
      <c r="S49" s="9"/>
      <c r="T49" s="9"/>
      <c r="U49" s="9"/>
    </row>
    <row r="50" spans="1:21" ht="20.25" customHeight="1" x14ac:dyDescent="0.25">
      <c r="A50" s="57" t="s">
        <v>86</v>
      </c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8"/>
      <c r="Q50" s="8"/>
      <c r="R50" s="8"/>
      <c r="S50" s="8"/>
      <c r="T50" s="8"/>
      <c r="U50" s="8"/>
    </row>
    <row r="51" spans="1:21" ht="24.75" customHeight="1" x14ac:dyDescent="0.25">
      <c r="A51" s="25"/>
      <c r="B51" s="51" t="s">
        <v>17</v>
      </c>
      <c r="C51" s="58"/>
      <c r="D51" s="24"/>
      <c r="E51" s="54" t="s">
        <v>31</v>
      </c>
      <c r="F51" s="54"/>
      <c r="G51" s="26"/>
      <c r="H51" s="54" t="s">
        <v>30</v>
      </c>
      <c r="I51" s="54"/>
      <c r="J51" s="54"/>
      <c r="K51" s="33"/>
      <c r="L51" s="13" t="s">
        <v>32</v>
      </c>
      <c r="M51" s="15"/>
      <c r="N51" s="15"/>
      <c r="O51" s="13"/>
    </row>
    <row r="52" spans="1:21" ht="22.5" customHeight="1" x14ac:dyDescent="0.25">
      <c r="A52" s="25"/>
      <c r="B52" s="58"/>
      <c r="C52" s="58"/>
      <c r="D52" s="24"/>
      <c r="E52" s="54" t="s">
        <v>18</v>
      </c>
      <c r="F52" s="54"/>
      <c r="G52" s="26"/>
      <c r="H52" s="54" t="s">
        <v>19</v>
      </c>
      <c r="I52" s="54"/>
      <c r="J52" s="54"/>
      <c r="K52" s="33"/>
      <c r="L52" s="13"/>
      <c r="M52" s="15"/>
      <c r="N52" s="15"/>
      <c r="O52" s="13"/>
    </row>
    <row r="53" spans="1:21" ht="15.75" x14ac:dyDescent="0.25">
      <c r="A53" s="56"/>
      <c r="B53" s="56"/>
      <c r="C53" s="56"/>
      <c r="D53" s="56"/>
      <c r="E53" s="27"/>
      <c r="F53" s="28"/>
      <c r="G53" s="6"/>
      <c r="H53" s="29"/>
      <c r="I53" s="2"/>
      <c r="J53" s="2"/>
      <c r="K53" s="2"/>
      <c r="L53" s="2"/>
      <c r="M53" s="12"/>
      <c r="N53" s="12"/>
      <c r="O53" s="2"/>
    </row>
  </sheetData>
  <mergeCells count="28">
    <mergeCell ref="L1:O1"/>
    <mergeCell ref="A7:A8"/>
    <mergeCell ref="B7:B8"/>
    <mergeCell ref="C7:C8"/>
    <mergeCell ref="D7:D8"/>
    <mergeCell ref="E7:E8"/>
    <mergeCell ref="F7:H7"/>
    <mergeCell ref="B2:C2"/>
    <mergeCell ref="E2:O2"/>
    <mergeCell ref="B3:C3"/>
    <mergeCell ref="E3:O3"/>
    <mergeCell ref="B4:C4"/>
    <mergeCell ref="E4:O4"/>
    <mergeCell ref="A5:O5"/>
    <mergeCell ref="B6:C6"/>
    <mergeCell ref="L7:O7"/>
    <mergeCell ref="A53:D53"/>
    <mergeCell ref="A50:O50"/>
    <mergeCell ref="B51:C52"/>
    <mergeCell ref="E51:F51"/>
    <mergeCell ref="H51:J51"/>
    <mergeCell ref="E52:F52"/>
    <mergeCell ref="H52:J52"/>
    <mergeCell ref="A49:O49"/>
    <mergeCell ref="A47:O47"/>
    <mergeCell ref="A48:C48"/>
    <mergeCell ref="F48:J48"/>
    <mergeCell ref="I7:K7"/>
  </mergeCells>
  <pageMargins left="0.16" right="0.16" top="0.32" bottom="0.24" header="0.22" footer="0.19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Оборудование и материалы для АЗ</vt:lpstr>
      <vt:lpstr>'Оборудование и материалы для АЗ'!Область_печати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nbergs</cp:lastModifiedBy>
  <cp:lastPrinted>2026-09-24T10:51:57Z</cp:lastPrinted>
  <dcterms:created xsi:type="dcterms:W3CDTF">2014-01-28T13:50:42Z</dcterms:created>
  <dcterms:modified xsi:type="dcterms:W3CDTF">2026-09-28T10:33:20Z</dcterms:modified>
</cp:coreProperties>
</file>