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-15" yWindow="-15" windowWidth="14400" windowHeight="12735"/>
  </bookViews>
  <sheets>
    <sheet name="НМЦД" sheetId="23" r:id="rId1"/>
  </sheets>
  <definedNames>
    <definedName name="_xlnm.Print_Area" localSheetId="0">НМЦД!$A$1:$O$22</definedName>
  </definedNames>
  <calcPr calcId="125725"/>
</workbook>
</file>

<file path=xl/calcChain.xml><?xml version="1.0" encoding="utf-8"?>
<calcChain xmlns="http://schemas.openxmlformats.org/spreadsheetml/2006/main">
  <c r="L10" i="23"/>
  <c r="M10" s="1"/>
  <c r="N10" s="1"/>
  <c r="O10" s="1"/>
  <c r="I10"/>
  <c r="J10" s="1"/>
  <c r="K10" s="1"/>
  <c r="I11" l="1"/>
  <c r="J11" s="1"/>
  <c r="K11" s="1"/>
  <c r="L11"/>
  <c r="M11" s="1"/>
  <c r="N11" s="1"/>
  <c r="O11" s="1"/>
  <c r="L9"/>
  <c r="M9" s="1"/>
  <c r="N9" s="1"/>
  <c r="O9" s="1"/>
  <c r="I9"/>
  <c r="J9" s="1"/>
  <c r="K9" s="1"/>
  <c r="O12" l="1"/>
  <c r="M12"/>
  <c r="N12"/>
</calcChain>
</file>

<file path=xl/sharedStrings.xml><?xml version="1.0" encoding="utf-8"?>
<sst xmlns="http://schemas.openxmlformats.org/spreadsheetml/2006/main" count="44" uniqueCount="40">
  <si>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</si>
  <si>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</si>
  <si>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</si>
  <si>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</si>
  <si>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</si>
  <si>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</si>
  <si>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</si>
  <si>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</si>
  <si>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</si>
  <si>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</si>
  <si>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</si>
  <si>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</si>
  <si>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</si>
  <si>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</si>
  <si>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</si>
  <si>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</si>
  <si>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Информация о запросах ценовых предложений (коммерческих предложений)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</si>
  <si>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</si>
  <si>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</si>
  <si>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</si>
  <si>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</si>
  <si>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</si>
  <si>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</si>
  <si>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Начальник ОИТ</t>
  </si>
  <si>
    <t>Тлеуов И.К./_____________/</t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</si>
  <si>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</si>
  <si>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</si>
  <si>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</si>
  <si>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</si>
  <si>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t>Расчет НМЦД</t>
  </si>
  <si>
    <t xml:space="preserve">Работник подразделения,
ответственного за расчет НМЦД:
</t>
  </si>
  <si>
    <t>шт</t>
  </si>
  <si>
    <t>ТC000000010DIG1D8DC00-ST12,Сертификат технической поддержки с включенными консультациями по использованию программ для ЭВМ на Программный комплекс "ALD Pro" РДЦП.10101-01 на 1 контроллер домена, на 8 управляемых устройств и операционную систему специального назначения «Astra Linux Special Edition» для 64-х разрядной платформы на базе процессорной архитектуры x86-64 РУСБ.10015-01 (ФСТЭК) для 8 серверов, тип «Стандарт», на 12 мес.</t>
  </si>
  <si>
    <t>TC000000030DIGACMMD00-ST12, Сертификат технической поддержки с включенными консультациями по использованию программы для ЭВМ на Программный комплекс "ALD Pro" на 1 управляемое устройство и Программный комплекс ACM РДЦП.10301-01 в редакции "Инвентаризация", на 1 управляемое устройство, тип «Стандарт», на 12 мес.</t>
  </si>
  <si>
    <t>RPST0000000DIGTCCCL00-ST12, Сертификат технической поддержки с включенными консультациями по использованию программы для ЭВМ на программное обеспечение RuPost Standard CAL на 1 пользователя, тип "Стандарт", на 12 мес</t>
  </si>
  <si>
    <t xml:space="preserve">На оказание услуг по предоставлению сертификатов технической поддержки </t>
  </si>
  <si>
    <t>до 30 ноября 2027г.</t>
  </si>
  <si>
    <t>Итого НМЦД  устанавливается в размере: 538 506,33</t>
  </si>
  <si>
    <t xml:space="preserve">Дата подготовки обоснования НМЦД  21.09.2026г. </t>
  </si>
  <si>
    <t xml:space="preserve">62.02.30.000
</t>
  </si>
</sst>
</file>

<file path=xl/styles.xml><?xml version="1.0" encoding="utf-8"?>
<styleSheet xmlns="http://schemas.openxmlformats.org/spreadsheetml/2006/main">
  <numFmts count="1">
    <numFmt numFmtId="164" formatCode="0.00000"/>
  </numFmts>
  <fonts count="16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0" fontId="15" fillId="0" borderId="0"/>
  </cellStyleXfs>
  <cellXfs count="101">
    <xf numFmtId="0" fontId="0" fillId="0" borderId="0" xfId="0"/>
    <xf numFmtId="0" fontId="7" fillId="0" borderId="0" xfId="0" applyFont="1"/>
    <xf numFmtId="0" fontId="6" fillId="0" borderId="0" xfId="0" applyFont="1" applyFill="1" applyAlignment="1" applyProtection="1">
      <alignment vertical="center"/>
      <protection locked="0"/>
    </xf>
    <xf numFmtId="4" fontId="7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2" borderId="0" xfId="0" applyFont="1" applyFill="1" applyBorder="1" applyAlignment="1">
      <alignment horizontal="center" vertical="top" wrapText="1"/>
    </xf>
    <xf numFmtId="4" fontId="8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Fill="1" applyAlignment="1" applyProtection="1">
      <alignment vertical="center"/>
      <protection locked="0"/>
    </xf>
    <xf numFmtId="0" fontId="7" fillId="0" borderId="0" xfId="0" applyFont="1" applyFill="1"/>
    <xf numFmtId="4" fontId="8" fillId="0" borderId="0" xfId="0" applyNumberFormat="1" applyFont="1" applyFill="1"/>
    <xf numFmtId="4" fontId="7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4" fontId="8" fillId="0" borderId="2" xfId="0" applyNumberFormat="1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10" fillId="0" borderId="0" xfId="0" applyFont="1" applyFill="1"/>
    <xf numFmtId="0" fontId="9" fillId="0" borderId="0" xfId="0" applyFont="1" applyFill="1" applyAlignment="1">
      <alignment horizontal="left"/>
    </xf>
    <xf numFmtId="4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5" fillId="0" borderId="0" xfId="0" applyFont="1" applyFill="1"/>
    <xf numFmtId="4" fontId="5" fillId="0" borderId="0" xfId="0" applyNumberFormat="1" applyFont="1" applyFill="1" applyAlignment="1" applyProtection="1">
      <alignment wrapText="1"/>
      <protection locked="0"/>
    </xf>
    <xf numFmtId="0" fontId="5" fillId="0" borderId="0" xfId="0" applyFont="1" applyFill="1" applyAlignment="1" applyProtection="1">
      <alignment horizontal="center" wrapText="1"/>
      <protection locked="0"/>
    </xf>
    <xf numFmtId="0" fontId="9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9" fillId="0" borderId="0" xfId="0" applyFont="1" applyFill="1" applyAlignment="1">
      <alignment horizontal="center"/>
    </xf>
    <xf numFmtId="0" fontId="7" fillId="0" borderId="0" xfId="0" applyFont="1" applyFill="1" applyBorder="1"/>
    <xf numFmtId="0" fontId="10" fillId="0" borderId="0" xfId="0" applyFont="1" applyFill="1" applyBorder="1" applyAlignment="1">
      <alignment horizontal="center" vertical="center" wrapText="1"/>
    </xf>
    <xf numFmtId="4" fontId="7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" fontId="15" fillId="0" borderId="9" xfId="2" applyNumberFormat="1" applyFont="1" applyFill="1" applyBorder="1" applyAlignment="1">
      <alignment horizontal="right" vertical="center" shrinkToFit="1"/>
    </xf>
    <xf numFmtId="4" fontId="15" fillId="0" borderId="9" xfId="1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right"/>
    </xf>
    <xf numFmtId="0" fontId="1" fillId="0" borderId="5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/>
    </xf>
    <xf numFmtId="0" fontId="6" fillId="0" borderId="0" xfId="0" applyFont="1" applyFill="1" applyAlignment="1" applyProtection="1">
      <alignment horizontal="right" vertical="center"/>
      <protection locked="0"/>
    </xf>
    <xf numFmtId="0" fontId="7" fillId="0" borderId="0" xfId="0" applyFont="1" applyAlignment="1">
      <alignment horizontal="right"/>
    </xf>
    <xf numFmtId="0" fontId="7" fillId="0" borderId="0" xfId="0" applyFont="1"/>
    <xf numFmtId="4" fontId="7" fillId="0" borderId="0" xfId="0" applyNumberFormat="1" applyFont="1"/>
    <xf numFmtId="0" fontId="8" fillId="2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13" fillId="0" borderId="0" xfId="0" applyFont="1" applyFill="1" applyBorder="1" applyAlignment="1">
      <alignment horizontal="center" vertical="center" wrapText="1"/>
    </xf>
    <xf numFmtId="4" fontId="15" fillId="0" borderId="0" xfId="2" applyNumberFormat="1" applyFont="1" applyFill="1" applyBorder="1" applyAlignment="1">
      <alignment horizontal="right" vertical="center" shrinkToFit="1"/>
    </xf>
    <xf numFmtId="4" fontId="15" fillId="0" borderId="0" xfId="2" applyNumberFormat="1" applyFont="1" applyFill="1" applyBorder="1" applyAlignment="1">
      <alignment vertical="center" shrinkToFit="1"/>
    </xf>
    <xf numFmtId="2" fontId="5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/>
    <xf numFmtId="4" fontId="7" fillId="0" borderId="7" xfId="0" applyNumberFormat="1" applyFont="1" applyFill="1" applyBorder="1"/>
    <xf numFmtId="4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0" xfId="0" applyNumberFormat="1" applyFont="1" applyFill="1" applyBorder="1"/>
    <xf numFmtId="16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4" fontId="14" fillId="0" borderId="9" xfId="2" applyNumberFormat="1" applyFont="1" applyFill="1" applyBorder="1" applyAlignment="1">
      <alignment horizontal="right" vertical="center" shrinkToFi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29850" y="2152650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3"/>
  <sheetViews>
    <sheetView tabSelected="1" view="pageBreakPreview" zoomScaleNormal="112" zoomScaleSheetLayoutView="100" workbookViewId="0">
      <selection activeCell="B9" sqref="B9"/>
    </sheetView>
  </sheetViews>
  <sheetFormatPr defaultRowHeight="12.75"/>
  <cols>
    <col min="1" max="1" width="7.5703125" style="1" customWidth="1"/>
    <col min="2" max="2" width="72.42578125" style="1" customWidth="1"/>
    <col min="3" max="3" width="13.7109375" style="1" customWidth="1"/>
    <col min="4" max="4" width="6.7109375" style="1" customWidth="1"/>
    <col min="5" max="5" width="6.85546875" style="1" customWidth="1"/>
    <col min="6" max="6" width="13.42578125" style="3" customWidth="1"/>
    <col min="7" max="7" width="13.85546875" style="3" customWidth="1"/>
    <col min="8" max="8" width="14.28515625" style="3" customWidth="1"/>
    <col min="9" max="9" width="15.5703125" style="53" customWidth="1"/>
    <col min="10" max="10" width="15.42578125" style="1" customWidth="1"/>
    <col min="11" max="11" width="14.2851562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 customWidth="1"/>
    <col min="24" max="24" width="9.140625" style="3" customWidth="1"/>
    <col min="25" max="16384" width="9.140625" style="1"/>
  </cols>
  <sheetData>
    <row r="1" spans="1:24">
      <c r="A1" s="13"/>
      <c r="B1" s="13"/>
      <c r="C1" s="13"/>
      <c r="D1" s="13"/>
      <c r="E1" s="13"/>
      <c r="F1" s="14" t="s">
        <v>19</v>
      </c>
      <c r="G1" s="15"/>
      <c r="H1" s="15"/>
      <c r="I1" s="45"/>
      <c r="J1" s="13"/>
      <c r="K1" s="13"/>
      <c r="L1" s="92" t="s">
        <v>8</v>
      </c>
      <c r="M1" s="93"/>
      <c r="N1" s="93"/>
      <c r="O1" s="93"/>
    </row>
    <row r="2" spans="1:24" ht="38.25" customHeight="1">
      <c r="A2" s="4"/>
      <c r="B2" s="91" t="s">
        <v>12</v>
      </c>
      <c r="C2" s="91"/>
      <c r="D2" s="4"/>
      <c r="E2" s="91" t="s">
        <v>35</v>
      </c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24" ht="15.75">
      <c r="A3" s="4"/>
      <c r="B3" s="91" t="s">
        <v>13</v>
      </c>
      <c r="C3" s="91"/>
      <c r="D3" s="4"/>
      <c r="E3" s="91" t="s">
        <v>14</v>
      </c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24" ht="15.75">
      <c r="A4" s="4"/>
      <c r="B4" s="91" t="s">
        <v>15</v>
      </c>
      <c r="C4" s="91"/>
      <c r="D4" s="4"/>
      <c r="E4" s="91" t="s">
        <v>36</v>
      </c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1:24" ht="15.75">
      <c r="A5" s="91" t="s">
        <v>29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</row>
    <row r="6" spans="1:24" ht="15.75">
      <c r="A6" s="4"/>
      <c r="B6" s="91" t="s">
        <v>16</v>
      </c>
      <c r="C6" s="91"/>
      <c r="D6" s="4"/>
      <c r="E6" s="4"/>
      <c r="F6" s="5"/>
      <c r="G6" s="5"/>
      <c r="H6" s="5"/>
      <c r="I6" s="46"/>
      <c r="J6" s="4"/>
      <c r="K6" s="4"/>
      <c r="L6" s="4"/>
      <c r="M6" s="5"/>
      <c r="N6" s="5"/>
      <c r="O6" s="4"/>
    </row>
    <row r="7" spans="1:24">
      <c r="A7" s="94" t="s">
        <v>0</v>
      </c>
      <c r="B7" s="94" t="s">
        <v>26</v>
      </c>
      <c r="C7" s="96" t="s">
        <v>25</v>
      </c>
      <c r="D7" s="94" t="s">
        <v>1</v>
      </c>
      <c r="E7" s="96" t="s">
        <v>2</v>
      </c>
      <c r="F7" s="97" t="s">
        <v>28</v>
      </c>
      <c r="G7" s="98"/>
      <c r="H7" s="99"/>
      <c r="I7" s="100" t="s">
        <v>20</v>
      </c>
      <c r="J7" s="100"/>
      <c r="K7" s="100"/>
      <c r="L7" s="87" t="s">
        <v>21</v>
      </c>
      <c r="M7" s="88"/>
      <c r="N7" s="88"/>
      <c r="O7" s="88"/>
    </row>
    <row r="8" spans="1:24" ht="127.5">
      <c r="A8" s="95"/>
      <c r="B8" s="95"/>
      <c r="C8" s="96"/>
      <c r="D8" s="94"/>
      <c r="E8" s="96"/>
      <c r="F8" s="16" t="s">
        <v>9</v>
      </c>
      <c r="G8" s="16" t="s">
        <v>10</v>
      </c>
      <c r="H8" s="16" t="s">
        <v>11</v>
      </c>
      <c r="I8" s="47" t="s">
        <v>3</v>
      </c>
      <c r="J8" s="17" t="s">
        <v>4</v>
      </c>
      <c r="K8" s="17" t="s">
        <v>5</v>
      </c>
      <c r="L8" s="18" t="s">
        <v>22</v>
      </c>
      <c r="M8" s="19" t="s">
        <v>6</v>
      </c>
      <c r="N8" s="19" t="s">
        <v>7</v>
      </c>
      <c r="O8" s="20" t="s">
        <v>27</v>
      </c>
      <c r="P8" s="10"/>
      <c r="Q8" s="10"/>
      <c r="R8" s="10"/>
      <c r="S8" s="10"/>
      <c r="T8" s="10"/>
      <c r="U8" s="10"/>
    </row>
    <row r="9" spans="1:24" ht="76.5">
      <c r="A9" s="40">
        <v>1</v>
      </c>
      <c r="B9" s="42" t="s">
        <v>32</v>
      </c>
      <c r="C9" s="82" t="s">
        <v>39</v>
      </c>
      <c r="D9" s="70" t="s">
        <v>31</v>
      </c>
      <c r="E9" s="83">
        <v>1</v>
      </c>
      <c r="F9" s="44">
        <v>51995</v>
      </c>
      <c r="G9" s="43">
        <v>53004</v>
      </c>
      <c r="H9" s="81">
        <v>50480</v>
      </c>
      <c r="I9" s="71">
        <f>AVERAGE(F9:H9)</f>
        <v>51826.333333333336</v>
      </c>
      <c r="J9" s="71">
        <f>SQRT(((SUM((POWER(H9-I9,2)),(POWER(G9-I9,2)),(POWER(F9-I9,2)))/(COLUMNS(F9:H9)-1))))</f>
        <v>1270.425256885793</v>
      </c>
      <c r="K9" s="84">
        <f>J9/I9*100</f>
        <v>2.4513122483791245</v>
      </c>
      <c r="L9" s="72">
        <f>((E9/3)*(SUM(F9:H9)))</f>
        <v>51826.333333333328</v>
      </c>
      <c r="M9" s="68">
        <f>L9/E9</f>
        <v>51826.333333333328</v>
      </c>
      <c r="N9" s="68">
        <f>ROUNDDOWN(M9,2)</f>
        <v>51826.33</v>
      </c>
      <c r="O9" s="68">
        <f>N9*E9</f>
        <v>51826.33</v>
      </c>
      <c r="P9" s="10"/>
      <c r="Q9" s="10"/>
      <c r="R9" s="10"/>
      <c r="S9" s="10"/>
      <c r="T9" s="10"/>
      <c r="U9" s="10"/>
    </row>
    <row r="10" spans="1:24" s="54" customFormat="1" ht="63.75">
      <c r="A10" s="40">
        <v>2</v>
      </c>
      <c r="B10" s="42" t="s">
        <v>33</v>
      </c>
      <c r="C10" s="82" t="s">
        <v>39</v>
      </c>
      <c r="D10" s="78" t="s">
        <v>31</v>
      </c>
      <c r="E10" s="83">
        <v>50</v>
      </c>
      <c r="F10" s="44">
        <v>721</v>
      </c>
      <c r="G10" s="43">
        <v>735</v>
      </c>
      <c r="H10" s="81">
        <v>700</v>
      </c>
      <c r="I10" s="71">
        <f t="shared" ref="I10" si="0">AVERAGE(F10:H10)</f>
        <v>718.66666666666663</v>
      </c>
      <c r="J10" s="71">
        <f t="shared" ref="J10" si="1">SQRT(((SUM((POWER(H10-I10,2)),(POWER(G10-I10,2)),(POWER(F10-I10,2)))/(COLUMNS(F10:H10)-1))))</f>
        <v>17.616280348965081</v>
      </c>
      <c r="K10" s="84">
        <f t="shared" ref="K10" si="2">J10/I10*100</f>
        <v>2.4512449465164772</v>
      </c>
      <c r="L10" s="72">
        <f t="shared" ref="L10" si="3">((E10/3)*(SUM(F10:H10)))</f>
        <v>35933.333333333336</v>
      </c>
      <c r="M10" s="68">
        <f t="shared" ref="M10" si="4">L10/E10</f>
        <v>718.66666666666674</v>
      </c>
      <c r="N10" s="68">
        <f t="shared" ref="N10" si="5">ROUNDDOWN(M10,2)</f>
        <v>718.66</v>
      </c>
      <c r="O10" s="68">
        <f t="shared" ref="O10" si="6">N10*E10</f>
        <v>35933</v>
      </c>
      <c r="P10" s="56"/>
      <c r="Q10" s="56"/>
      <c r="R10" s="56"/>
      <c r="S10" s="56"/>
      <c r="T10" s="56"/>
      <c r="U10" s="56"/>
      <c r="X10" s="55"/>
    </row>
    <row r="11" spans="1:24" ht="38.25">
      <c r="A11" s="40">
        <v>3</v>
      </c>
      <c r="B11" s="42" t="s">
        <v>34</v>
      </c>
      <c r="C11" s="82" t="s">
        <v>39</v>
      </c>
      <c r="D11" s="70" t="s">
        <v>31</v>
      </c>
      <c r="E11" s="83">
        <v>450</v>
      </c>
      <c r="F11" s="44">
        <v>1005</v>
      </c>
      <c r="G11" s="43">
        <v>1024</v>
      </c>
      <c r="H11" s="43">
        <v>976</v>
      </c>
      <c r="I11" s="71">
        <f t="shared" ref="I11" si="7">AVERAGE(F11:H11)</f>
        <v>1001.6666666666666</v>
      </c>
      <c r="J11" s="71">
        <f t="shared" ref="J11" si="8">SQRT(((SUM((POWER(H11-I11,2)),(POWER(G11-I11,2)),(POWER(F11-I11,2)))/(COLUMNS(F11:H11)-1))))</f>
        <v>24.172987679087857</v>
      </c>
      <c r="K11" s="84">
        <f t="shared" ref="K11" si="9">J11/I11*100</f>
        <v>2.4132766401751606</v>
      </c>
      <c r="L11" s="72">
        <f t="shared" ref="L11" si="10">((E11/3)*(SUM(F11:H11)))</f>
        <v>450750</v>
      </c>
      <c r="M11" s="68">
        <f t="shared" ref="M11" si="11">L11/E11</f>
        <v>1001.6666666666666</v>
      </c>
      <c r="N11" s="68">
        <f t="shared" ref="N11" si="12">ROUNDDOWN(M11,2)</f>
        <v>1001.66</v>
      </c>
      <c r="O11" s="68">
        <f t="shared" ref="O11" si="13">N11*E11</f>
        <v>450747</v>
      </c>
      <c r="P11" s="10"/>
      <c r="Q11" s="10"/>
      <c r="R11" s="10"/>
      <c r="S11" s="10"/>
      <c r="T11" s="10"/>
      <c r="U11" s="10"/>
    </row>
    <row r="12" spans="1:24" s="54" customFormat="1">
      <c r="A12" s="66"/>
      <c r="B12" s="66"/>
      <c r="C12" s="66"/>
      <c r="D12" s="73"/>
      <c r="E12" s="74"/>
      <c r="F12" s="67"/>
      <c r="G12" s="67"/>
      <c r="H12" s="75"/>
      <c r="I12" s="76"/>
      <c r="J12" s="77"/>
      <c r="K12" s="77"/>
      <c r="L12" s="72"/>
      <c r="M12" s="68">
        <f>SUM(M9:M11)</f>
        <v>53546.666666666657</v>
      </c>
      <c r="N12" s="68">
        <f>SUM(N9:N11)</f>
        <v>53546.650000000009</v>
      </c>
      <c r="O12" s="68">
        <f>SUM(O9:O11)</f>
        <v>538506.32999999996</v>
      </c>
      <c r="P12" s="56"/>
      <c r="Q12" s="56"/>
      <c r="R12" s="56"/>
      <c r="S12" s="56"/>
      <c r="T12" s="56"/>
      <c r="U12" s="56"/>
      <c r="X12" s="55"/>
    </row>
    <row r="13" spans="1:24" s="54" customFormat="1" ht="15.75">
      <c r="A13" s="57"/>
      <c r="B13" s="58"/>
      <c r="C13" s="59"/>
      <c r="D13" s="57"/>
      <c r="E13" s="59"/>
      <c r="F13" s="60"/>
      <c r="G13" s="60"/>
      <c r="H13" s="61"/>
      <c r="I13" s="62"/>
      <c r="J13" s="62"/>
      <c r="K13" s="63"/>
      <c r="L13" s="64"/>
      <c r="M13" s="65"/>
      <c r="N13" s="65"/>
      <c r="O13" s="65"/>
      <c r="P13" s="56"/>
      <c r="Q13" s="56"/>
      <c r="R13" s="56"/>
      <c r="S13" s="56"/>
      <c r="T13" s="56"/>
      <c r="U13" s="56"/>
      <c r="X13" s="55"/>
    </row>
    <row r="14" spans="1:24" ht="15.75">
      <c r="A14" s="34"/>
      <c r="B14" s="34"/>
      <c r="C14" s="34"/>
      <c r="D14" s="35"/>
      <c r="E14" s="35"/>
      <c r="F14" s="41"/>
      <c r="G14" s="36"/>
      <c r="H14" s="36"/>
      <c r="I14" s="48"/>
      <c r="J14" s="37"/>
      <c r="K14" s="37"/>
      <c r="L14" s="38"/>
      <c r="M14" s="39"/>
      <c r="N14" s="39"/>
      <c r="O14" s="39"/>
      <c r="P14" s="11"/>
      <c r="Q14" s="10"/>
      <c r="R14" s="11"/>
      <c r="S14" s="11"/>
      <c r="T14" s="11"/>
      <c r="U14" s="11"/>
      <c r="W14" s="7"/>
    </row>
    <row r="15" spans="1:24" ht="15.75">
      <c r="A15" s="29"/>
      <c r="B15" s="34"/>
      <c r="C15" s="34"/>
      <c r="D15" s="35"/>
      <c r="E15" s="35"/>
      <c r="F15" s="36"/>
      <c r="G15" s="29"/>
      <c r="H15" s="29"/>
      <c r="I15" s="49"/>
      <c r="J15" s="29"/>
      <c r="K15" s="29"/>
      <c r="L15" s="29"/>
      <c r="M15" s="29"/>
      <c r="N15" s="29"/>
      <c r="O15" s="29"/>
    </row>
    <row r="16" spans="1:24" ht="15.75" customHeight="1">
      <c r="A16" s="85" t="s">
        <v>37</v>
      </c>
      <c r="B16" s="85"/>
      <c r="C16" s="34"/>
      <c r="D16" s="35"/>
      <c r="E16" s="35"/>
      <c r="F16" s="80"/>
      <c r="G16" s="28"/>
      <c r="H16" s="28"/>
      <c r="I16" s="50"/>
      <c r="J16" s="28"/>
      <c r="K16" s="28"/>
      <c r="L16" s="28"/>
      <c r="M16" s="28"/>
      <c r="N16" s="28"/>
      <c r="O16" s="28"/>
      <c r="P16" s="9"/>
      <c r="Q16" s="9"/>
      <c r="R16" s="9"/>
      <c r="S16" s="9"/>
      <c r="T16" s="9"/>
      <c r="U16" s="9"/>
    </row>
    <row r="17" spans="1:21" ht="15.75">
      <c r="A17" s="86" t="s">
        <v>38</v>
      </c>
      <c r="B17" s="86"/>
      <c r="C17" s="54"/>
      <c r="D17" s="29"/>
      <c r="E17" s="29"/>
      <c r="F17" s="79"/>
      <c r="G17" s="29"/>
      <c r="H17" s="69"/>
      <c r="I17" s="50"/>
      <c r="J17" s="69"/>
      <c r="K17" s="33"/>
      <c r="L17" s="33"/>
      <c r="M17" s="33"/>
      <c r="N17" s="33"/>
      <c r="O17" s="33"/>
      <c r="P17" s="8"/>
      <c r="Q17" s="8"/>
      <c r="R17" s="8"/>
      <c r="S17" s="8"/>
      <c r="T17" s="8"/>
      <c r="U17" s="8"/>
    </row>
    <row r="18" spans="1:21" ht="15.75">
      <c r="A18" s="22"/>
      <c r="B18" s="30"/>
      <c r="C18" s="30"/>
      <c r="D18" s="21"/>
      <c r="E18" s="21"/>
      <c r="F18" s="33"/>
      <c r="G18" s="23"/>
      <c r="H18" s="69"/>
      <c r="I18" s="50"/>
      <c r="J18" s="69"/>
      <c r="K18" s="24"/>
      <c r="L18" s="13"/>
      <c r="M18" s="15"/>
      <c r="N18" s="15"/>
      <c r="O18" s="13"/>
    </row>
    <row r="19" spans="1:21" ht="15.75">
      <c r="A19" s="22"/>
      <c r="B19" s="28"/>
      <c r="C19" s="28"/>
      <c r="D19" s="28"/>
      <c r="E19" s="28"/>
      <c r="F19" s="31"/>
      <c r="G19" s="23"/>
      <c r="H19" s="69"/>
      <c r="I19" s="50"/>
      <c r="J19" s="69"/>
      <c r="K19" s="24"/>
      <c r="L19" s="13"/>
      <c r="M19" s="15"/>
      <c r="N19" s="15"/>
      <c r="O19" s="13"/>
    </row>
    <row r="20" spans="1:21" ht="12.75" customHeight="1">
      <c r="A20" s="32"/>
      <c r="B20" s="33"/>
      <c r="C20" s="33"/>
      <c r="D20" s="33"/>
      <c r="E20" s="33"/>
      <c r="F20" s="31"/>
      <c r="G20" s="6"/>
      <c r="H20" s="33"/>
      <c r="I20" s="51"/>
      <c r="J20" s="33"/>
      <c r="K20" s="2"/>
      <c r="L20" s="2"/>
      <c r="M20" s="12"/>
      <c r="N20" s="12"/>
      <c r="O20" s="2"/>
    </row>
    <row r="21" spans="1:21" ht="15.75">
      <c r="B21" s="85" t="s">
        <v>30</v>
      </c>
      <c r="C21" s="89"/>
      <c r="D21" s="21"/>
      <c r="E21" s="31" t="s">
        <v>23</v>
      </c>
      <c r="F21" s="26"/>
      <c r="H21" s="90" t="s">
        <v>24</v>
      </c>
      <c r="I21" s="90"/>
      <c r="J21" s="90"/>
    </row>
    <row r="22" spans="1:21" ht="19.5" customHeight="1">
      <c r="B22" s="89"/>
      <c r="C22" s="89"/>
      <c r="D22" s="21"/>
      <c r="E22" s="31" t="s">
        <v>17</v>
      </c>
      <c r="H22" s="90" t="s">
        <v>18</v>
      </c>
      <c r="I22" s="90"/>
      <c r="J22" s="90"/>
    </row>
    <row r="23" spans="1:21" ht="15.75">
      <c r="B23" s="32"/>
      <c r="C23" s="32"/>
      <c r="D23" s="32"/>
      <c r="E23" s="25"/>
      <c r="H23" s="27"/>
      <c r="I23" s="52"/>
      <c r="J23" s="2"/>
    </row>
  </sheetData>
  <mergeCells count="22">
    <mergeCell ref="E2:O2"/>
    <mergeCell ref="E4:O4"/>
    <mergeCell ref="L1:O1"/>
    <mergeCell ref="A7:A8"/>
    <mergeCell ref="B7:B8"/>
    <mergeCell ref="C7:C8"/>
    <mergeCell ref="D7:D8"/>
    <mergeCell ref="E7:E8"/>
    <mergeCell ref="F7:H7"/>
    <mergeCell ref="I7:K7"/>
    <mergeCell ref="B2:C2"/>
    <mergeCell ref="B3:C3"/>
    <mergeCell ref="E3:O3"/>
    <mergeCell ref="B4:C4"/>
    <mergeCell ref="A5:O5"/>
    <mergeCell ref="B6:C6"/>
    <mergeCell ref="A16:B16"/>
    <mergeCell ref="A17:B17"/>
    <mergeCell ref="L7:O7"/>
    <mergeCell ref="B21:C22"/>
    <mergeCell ref="H21:J21"/>
    <mergeCell ref="H22:J22"/>
  </mergeCells>
  <pageMargins left="0.16" right="0.16" top="0.32" bottom="0.24" header="0.22" footer="0.19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НМЦД</vt:lpstr>
      <vt:lpstr>НМЦД!Область_печати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ngurtovenko</cp:lastModifiedBy>
  <cp:lastPrinted>2023-10-17T09:01:43Z</cp:lastPrinted>
  <dcterms:created xsi:type="dcterms:W3CDTF">2014-01-28T13:50:42Z</dcterms:created>
  <dcterms:modified xsi:type="dcterms:W3CDTF">2026-09-21T07:08:35Z</dcterms:modified>
</cp:coreProperties>
</file>