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AD7780CF-EE80-4138-B31E-74F9887722C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НМЦД" sheetId="1" r:id="rId1"/>
    <sheet name="ИПЦ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6" i="1" l="1"/>
  <c r="L7" i="1"/>
  <c r="L8" i="1"/>
  <c r="L5" i="1"/>
  <c r="M5" i="1"/>
  <c r="I5" i="1" l="1"/>
  <c r="J5" i="1" s="1"/>
  <c r="I6" i="1"/>
  <c r="J6" i="1" s="1"/>
  <c r="I7" i="1"/>
  <c r="J7" i="1" s="1"/>
  <c r="I8" i="1"/>
  <c r="J8" i="1" s="1"/>
  <c r="K5" i="1" l="1"/>
  <c r="M6" i="1"/>
  <c r="K7" i="1"/>
  <c r="K6" i="1"/>
  <c r="M7" i="1"/>
  <c r="K8" i="1" l="1"/>
  <c r="M8" i="1"/>
  <c r="M9" i="1" s="1"/>
  <c r="C19" i="2" l="1"/>
  <c r="D19" i="2" l="1"/>
</calcChain>
</file>

<file path=xl/sharedStrings.xml><?xml version="1.0" encoding="utf-8"?>
<sst xmlns="http://schemas.openxmlformats.org/spreadsheetml/2006/main" count="64" uniqueCount="58">
  <si>
    <t>Обоснование начальной (максимальной) цены договора</t>
  </si>
  <si>
    <t>№</t>
  </si>
  <si>
    <t>Ед.изм.</t>
  </si>
  <si>
    <t>Кол-во</t>
  </si>
  <si>
    <t>Начальная (максимальная) цена Договора, рублей</t>
  </si>
  <si>
    <t>Ценовая информация в отношении товара/услуги/работы, цена за ед.изм. (в руб.)</t>
  </si>
  <si>
    <t>Наименование товара/услуги (работы)/(МНН)</t>
  </si>
  <si>
    <t>Приложение 4</t>
  </si>
  <si>
    <t>Сумма, руб.</t>
  </si>
  <si>
    <t xml:space="preserve"> 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 </t>
  </si>
  <si>
    <t>Расчет начальной (максимальной) цены контракта произведен путем сложения начальных (максимальных) цен по позициям.</t>
  </si>
  <si>
    <t>Расчет коэффициента
для пересчета цен прошлых периодов к текущему уровню цен в соответствии с пунктом 3.18 Методических рекомендаций, утвержденных приказом Минэкономразвития России от 02.10.2013 №567</t>
  </si>
  <si>
    <t>Период</t>
  </si>
  <si>
    <t>Индекс потребительских цен,%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</si>
  <si>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</si>
  <si>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</si>
  <si>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</si>
  <si>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</si>
  <si>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</si>
  <si>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</si>
  <si>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</si>
  <si>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</si>
  <si>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</si>
  <si>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</si>
  <si>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Индексы потребительских цен на товары и услуги по России 
(в % к предыдущему месяцу),</t>
  </si>
  <si>
    <t>ноябрь</t>
  </si>
  <si>
    <t>декабрь</t>
  </si>
  <si>
    <t>Реквизиты контракта, цены которого подлежат пересчету</t>
  </si>
  <si>
    <t>Цена контракта, руб.</t>
  </si>
  <si>
    <t>Цена контракта с учетом коэффициента для пересчета цен контракта</t>
  </si>
  <si>
    <t>Справочно: расчет коэффициента производится по следующей формуле</t>
  </si>
  <si>
    <t>𝒌^пп  (𝟏𝟎𝟎+∑2_𝒕ф^𝒕▒〖〖(ИПЦ〗_𝒕−𝟏𝟎𝟎)〗)/𝟏𝟎𝟎</t>
  </si>
  <si>
    <t>𝑘^пп - коэффициент для пересчета цен прошлых периодов к текущему уровню цен;</t>
  </si>
  <si>
    <t>tф - срок формирования ценовой информации, используемой для расчета;</t>
  </si>
  <si>
    <t>t - месяц проведения расчетов НМЦК;</t>
  </si>
  <si>
    <t xml:space="preserve">соответствующий месяцу в интервале от tф  до t включительно, установленный </t>
  </si>
  <si>
    <t>Федеральной службой государственной статистики (официальный сайт в сети "Интернет" www.gks.ru).</t>
  </si>
  <si>
    <t xml:space="preserve">〖ИПЦ〗_t-индекс потребительских цен на месяц в процентах к предыдущему месяцу, </t>
  </si>
  <si>
    <t>Цены из коммерческих предложеий поставщиков не участвуют в расчете по причине превышения коэффициента вариации цен, а также с целью соблюдения действующего законодательства о защите конкуренции и предупреждения  завышения и занижения  цен на товар.</t>
  </si>
  <si>
    <r>
      <t>К</t>
    </r>
    <r>
      <rPr>
        <b/>
        <vertAlign val="superscript"/>
        <sz val="9"/>
        <rFont val="Times New Roman"/>
        <family val="1"/>
        <charset val="204"/>
      </rPr>
      <t xml:space="preserve">пп 
</t>
    </r>
    <r>
      <rPr>
        <b/>
        <sz val="9"/>
        <rFont val="Times New Roman"/>
        <family val="1"/>
        <charset val="204"/>
      </rPr>
      <t>(коэффициент для пересчета цен  к апрелю 2024 года, %)</t>
    </r>
  </si>
  <si>
    <t>Для определения начальной (максимальной) цены договора применен метод сопоставимых рыночных цен (анализ рынка)</t>
  </si>
  <si>
    <t>Начальная (максимальная) цена договора методом сопоставимых рыночных цен (анализа рынка) определяется по формуле:</t>
  </si>
  <si>
    <t>№ 196 от 28.07.23</t>
  </si>
  <si>
    <t>Средняя арифметическая цена за единицу товара, руб.</t>
  </si>
  <si>
    <t>Среднее квадратичное отклонение, руб.</t>
  </si>
  <si>
    <t>Коэффициент вариации цен V (%)*</t>
  </si>
  <si>
    <t>Цена за единицу товара, руб.</t>
  </si>
  <si>
    <t>шт</t>
  </si>
  <si>
    <t xml:space="preserve">Источник №1  </t>
  </si>
  <si>
    <t>Источник №2</t>
  </si>
  <si>
    <t>Источник №3</t>
  </si>
  <si>
    <t>исх. 4160
от 20.08.2026
вх. 2201
от 20.08.2026</t>
  </si>
  <si>
    <t>исх. 4161
от 20.08.2026
вх. 2200
от 20.08.2026</t>
  </si>
  <si>
    <t>Игла для биопсии (для пистолета)</t>
  </si>
  <si>
    <t>https://zakupki.gov.ru/epz/contract/contractCard/process-info.html?reestrNumber=1770403012423001328&amp;contractInfoId=85168725</t>
  </si>
  <si>
    <t>Источник №4</t>
  </si>
  <si>
    <t>исх. 4567
от 24.09.2026
вх. 2405
от 24.09.2026</t>
  </si>
  <si>
    <t xml:space="preserve">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1) направлены запросы ценовой информации поставщикам;  2) размещен запрос о предоставлении ценовой информации в Региональной информационной системе ЗКП-2026-011130 от 09.09.2026. 3) Осуществлен поиск в реестре контрактов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</si>
</sst>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\ _₽_-;\-* #,##0\ _₽_-;_-* &quot;-&quot;\ _₽_-;_-@_-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  <charset val="204"/>
    </font>
    <font>
      <sz val="8"/>
      <color theme="1"/>
      <name val="Times New Roman"/>
      <family val="2"/>
      <charset val="204"/>
    </font>
    <font>
      <u/>
      <sz val="10"/>
      <color theme="10"/>
      <name val="Arial"/>
      <family val="2"/>
      <charset val="204"/>
    </font>
    <font>
      <sz val="11"/>
      <color rgb="FF9C000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0"/>
      <color theme="1"/>
      <name val="Arial"/>
      <family val="2"/>
    </font>
    <font>
      <u/>
      <sz val="12"/>
      <color theme="10"/>
      <name val="Times New Roman"/>
      <family val="1"/>
      <charset val="204"/>
    </font>
    <font>
      <b/>
      <sz val="9"/>
      <name val="Times New Roman"/>
      <family val="1"/>
      <charset val="204"/>
    </font>
    <font>
      <b/>
      <vertAlign val="superscript"/>
      <sz val="9"/>
      <name val="Times New Roman"/>
      <family val="1"/>
      <charset val="204"/>
    </font>
    <font>
      <b/>
      <sz val="10"/>
      <color theme="1"/>
      <name val="Liberation Serif"/>
      <charset val="204"/>
    </font>
    <font>
      <sz val="11"/>
      <color theme="1"/>
      <name val="Liberation Serif"/>
      <family val="1"/>
      <charset val="204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9">
    <xf numFmtId="0" fontId="0" fillId="0" borderId="0"/>
    <xf numFmtId="0" fontId="5" fillId="0" borderId="0"/>
    <xf numFmtId="165" fontId="11" fillId="0" borderId="0" applyFont="0" applyFill="0" applyBorder="0" applyAlignment="0" applyProtection="0"/>
    <xf numFmtId="0" fontId="12" fillId="0" borderId="0"/>
    <xf numFmtId="0" fontId="15" fillId="0" borderId="0"/>
    <xf numFmtId="0" fontId="17" fillId="0" borderId="0"/>
    <xf numFmtId="166" fontId="1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4" borderId="0" applyFill="0">
      <alignment horizontal="center"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24" fillId="0" borderId="0" applyFont="0" applyFill="0" applyBorder="0" applyAlignment="0" applyProtection="0"/>
    <xf numFmtId="0" fontId="24" fillId="0" borderId="0"/>
    <xf numFmtId="0" fontId="23" fillId="0" borderId="0"/>
    <xf numFmtId="0" fontId="16" fillId="0" borderId="0"/>
    <xf numFmtId="44" fontId="24" fillId="0" borderId="0" applyFont="0" applyFill="0" applyBorder="0" applyAlignment="0" applyProtection="0"/>
    <xf numFmtId="0" fontId="24" fillId="0" borderId="0"/>
    <xf numFmtId="164" fontId="2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/>
    <xf numFmtId="42" fontId="24" fillId="0" borderId="0" applyFont="0" applyFill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0" fontId="3" fillId="0" borderId="0"/>
    <xf numFmtId="0" fontId="24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4" fillId="0" borderId="0" applyFont="0" applyFill="0" applyBorder="0" applyAlignment="0" applyProtection="0"/>
    <xf numFmtId="0" fontId="1" fillId="0" borderId="0"/>
    <xf numFmtId="42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44" fontId="24" fillId="0" borderId="0" applyFont="0" applyFill="0" applyBorder="0" applyAlignment="0" applyProtection="0"/>
    <xf numFmtId="0" fontId="1" fillId="0" borderId="0"/>
    <xf numFmtId="42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4" fillId="0" borderId="0" applyFont="0" applyFill="0" applyBorder="0" applyAlignment="0" applyProtection="0"/>
    <xf numFmtId="0" fontId="1" fillId="0" borderId="0"/>
    <xf numFmtId="42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4" fillId="0" borderId="0" applyFont="0" applyFill="0" applyBorder="0" applyAlignment="0" applyProtection="0"/>
    <xf numFmtId="0" fontId="30" fillId="0" borderId="0" applyNumberFormat="0" applyFill="0" applyBorder="0" applyAlignment="0" applyProtection="0"/>
    <xf numFmtId="44" fontId="24" fillId="0" borderId="0" applyFont="0" applyFill="0" applyBorder="0" applyAlignment="0" applyProtection="0"/>
  </cellStyleXfs>
  <cellXfs count="54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/>
    </xf>
    <xf numFmtId="0" fontId="6" fillId="0" borderId="0" xfId="0" applyFont="1"/>
    <xf numFmtId="164" fontId="7" fillId="2" borderId="3" xfId="0" applyNumberFormat="1" applyFont="1" applyFill="1" applyBorder="1" applyAlignment="1">
      <alignment horizontal="center"/>
    </xf>
    <xf numFmtId="4" fontId="6" fillId="3" borderId="1" xfId="0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1" fontId="22" fillId="3" borderId="1" xfId="31" applyNumberFormat="1" applyFont="1" applyFill="1" applyBorder="1" applyAlignment="1">
      <alignment horizontal="center" vertical="center"/>
    </xf>
    <xf numFmtId="2" fontId="21" fillId="3" borderId="1" xfId="31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1" xfId="0" applyBorder="1"/>
    <xf numFmtId="2" fontId="13" fillId="5" borderId="1" xfId="0" applyNumberFormat="1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43" fontId="0" fillId="0" borderId="1" xfId="50" applyFont="1" applyBorder="1" applyAlignment="1">
      <alignment horizontal="center"/>
    </xf>
    <xf numFmtId="0" fontId="26" fillId="0" borderId="1" xfId="31" applyFont="1" applyFill="1" applyBorder="1" applyAlignment="1">
      <alignment vertical="center" wrapText="1"/>
    </xf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Border="1" applyAlignment="1">
      <alignment wrapText="1"/>
    </xf>
    <xf numFmtId="43" fontId="0" fillId="0" borderId="0" xfId="50" applyFont="1" applyBorder="1" applyAlignment="1">
      <alignment horizont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/>
    <xf numFmtId="0" fontId="8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left"/>
    </xf>
    <xf numFmtId="4" fontId="28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30" fillId="0" borderId="1" xfId="157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0" fillId="0" borderId="1" xfId="0" applyFont="1" applyBorder="1" applyAlignment="1">
      <alignment horizontal="center" vertical="top"/>
    </xf>
  </cellXfs>
  <cellStyles count="159">
    <cellStyle name="Comma" xfId="40" xr:uid="{5DA7273D-31F1-4600-9727-5E2FB50CEE5F}"/>
    <cellStyle name="Comma [0]" xfId="34" xr:uid="{624C7E29-F6E0-48AD-8F36-4EB42849BCB0}"/>
    <cellStyle name="Currency" xfId="38" xr:uid="{6513AFC6-F383-42D3-91FC-932B73367AFE}"/>
    <cellStyle name="Currency [0]" xfId="43" xr:uid="{89C3CB1C-49EC-438C-AD80-E46A982D85EF}"/>
    <cellStyle name="Currency [0] 2" xfId="116" xr:uid="{4CFD17A2-0F61-4868-856F-2FDE7EF03A51}"/>
    <cellStyle name="Currency [0] 3" xfId="150" xr:uid="{F306D29E-3B7A-44B6-87B7-2E4BD2EE190F}"/>
    <cellStyle name="Currency [0] 4" xfId="81" xr:uid="{219654D7-A850-4130-BD59-EBB1F368BC1A}"/>
    <cellStyle name="Currency 2" xfId="114" xr:uid="{E195BE15-2956-4F47-A102-7C341EC5E1D5}"/>
    <cellStyle name="Currency 3" xfId="122" xr:uid="{C92234CA-9C2C-4AB5-AA77-63FB685497B5}"/>
    <cellStyle name="Currency 4" xfId="148" xr:uid="{E2EAB4A3-9B7B-45BA-871D-0A9DCA9922E8}"/>
    <cellStyle name="Currency 5" xfId="156" xr:uid="{899C7810-2D3D-4005-8C1C-7D5725256627}"/>
    <cellStyle name="Currency 6" xfId="79" xr:uid="{10FF69A5-FF84-4E71-B375-A619F922542B}"/>
    <cellStyle name="Currency 7" xfId="158" xr:uid="{3CC7F317-7674-4906-AF31-92CE06EF1003}"/>
    <cellStyle name="Normal" xfId="35" xr:uid="{11AE67FE-02DE-451C-A92A-73AF27D3D9A3}"/>
    <cellStyle name="Percent" xfId="45" xr:uid="{198057D4-36DC-4587-88FA-FB7D2AC01FBF}"/>
    <cellStyle name="Гиперссылка" xfId="157" builtinId="8"/>
    <cellStyle name="Гиперссылка 2" xfId="7" xr:uid="{F6B972B5-6465-4947-8529-36160B5470AD}"/>
    <cellStyle name="Гиперссылка 3" xfId="41" xr:uid="{C7FBF811-DEF0-4121-BD12-091C5B49DDB0}"/>
    <cellStyle name="Денежный 2" xfId="2" xr:uid="{00000000-0005-0000-0000-000000000000}"/>
    <cellStyle name="Обычный" xfId="0" builtinId="0"/>
    <cellStyle name="Обычный 10" xfId="37" xr:uid="{2D327098-1CB2-43E6-9A9C-127CEA39AD9E}"/>
    <cellStyle name="Обычный 10 2" xfId="113" xr:uid="{3EA111D1-A90F-4405-87FA-04208C441180}"/>
    <cellStyle name="Обычный 2" xfId="1" xr:uid="{00000000-0005-0000-0000-000002000000}"/>
    <cellStyle name="Обычный 2 2" xfId="5" xr:uid="{8F8053BC-27F5-4FCF-A3AB-14C8B6C63B2B}"/>
    <cellStyle name="Обычный 2 2 2" xfId="33" xr:uid="{E1BFFE6D-C9B7-40D4-BDE3-FBC4A0A0A121}"/>
    <cellStyle name="Обычный 2 2 2 2" xfId="112" xr:uid="{414BAF04-B898-4799-B689-34D8FD0F5EF3}"/>
    <cellStyle name="Обычный 2 2 2 3" xfId="147" xr:uid="{CAF78D24-7AAA-4657-931F-3DDF6F9AACC8}"/>
    <cellStyle name="Обычный 2 2 2 4" xfId="78" xr:uid="{74BB4811-EBCC-42C4-85A1-26195B47994B}"/>
    <cellStyle name="Обычный 2 2 3" xfId="32" xr:uid="{A45BE1F6-F050-4127-8506-7EC5F69FFD16}"/>
    <cellStyle name="Обычный 2 2 3 2" xfId="111" xr:uid="{8DF36345-8292-4354-AFB7-BB9D7AFBAA4C}"/>
    <cellStyle name="Обычный 2 2 3 3" xfId="146" xr:uid="{3D7C5C46-D2E3-4A34-8E90-BF03965C04CB}"/>
    <cellStyle name="Обычный 2 2 3 4" xfId="77" xr:uid="{23C4A47D-5546-4711-BA8F-2E443AF377E4}"/>
    <cellStyle name="Обычный 2 3" xfId="42" xr:uid="{E5F2F267-BF67-4D07-90E4-42B1C29CAC2F}"/>
    <cellStyle name="Обычный 2 3 2" xfId="115" xr:uid="{C3FCE059-F015-4E55-A798-2BBF271F3F5B}"/>
    <cellStyle name="Обычный 2 3 3" xfId="149" xr:uid="{B950747E-36C3-454F-AEF5-6C955E502688}"/>
    <cellStyle name="Обычный 2 3 4" xfId="80" xr:uid="{92D19CBC-082F-4803-A003-3C506880770F}"/>
    <cellStyle name="Обычный 2 4" xfId="39" xr:uid="{DCDFA925-ECC6-497E-A159-3C3F6B10579F}"/>
    <cellStyle name="Обычный 2 5" xfId="51" xr:uid="{A82D8AE6-A046-4825-8F2F-F8346453299F}"/>
    <cellStyle name="Обычный 2 5 2" xfId="120" xr:uid="{6CDFF003-93D3-430A-8B12-22DBB564BF9A}"/>
    <cellStyle name="Обычный 2 5 3" xfId="154" xr:uid="{8B1BA9D5-5AFE-4738-BCB7-F9A24916D444}"/>
    <cellStyle name="Обычный 2 5 4" xfId="85" xr:uid="{5702E16A-9AD9-4639-9242-15AC6AF285C5}"/>
    <cellStyle name="Обычный 2 6" xfId="87" xr:uid="{D5A74D65-EB52-4C5E-9087-5DC67804F7E8}"/>
    <cellStyle name="Обычный 2 7" xfId="123" xr:uid="{A35AFEC0-F8AE-42B6-B569-4A6FD0D36006}"/>
    <cellStyle name="Обычный 2 8" xfId="53" xr:uid="{2187CF51-D5AB-48C9-A32A-899CFFE224BC}"/>
    <cellStyle name="Обычный 3" xfId="3" xr:uid="{00000000-0005-0000-0000-000003000000}"/>
    <cellStyle name="Обычный 3 2" xfId="11" xr:uid="{4BCA446C-3804-4811-81AF-6511C87116A1}"/>
    <cellStyle name="Обычный 3 2 2" xfId="23" xr:uid="{51CE14D8-D508-4EC3-925F-9E0013BBBA7C}"/>
    <cellStyle name="Обычный 3 2 2 2" xfId="102" xr:uid="{318DD14B-EACC-483C-BB8A-2CB4E4760C34}"/>
    <cellStyle name="Обычный 3 2 2 3" xfId="137" xr:uid="{03DAF9B1-BAAE-4555-BFA6-9F4A6368618C}"/>
    <cellStyle name="Обычный 3 2 2 4" xfId="68" xr:uid="{F50B897C-198A-4C23-B453-18C517405DF1}"/>
    <cellStyle name="Обычный 3 2 3" xfId="91" xr:uid="{237EBEEF-B048-418B-8721-39CD7FC6F561}"/>
    <cellStyle name="Обычный 3 2 4" xfId="126" xr:uid="{4E3B0889-C5D8-4607-811C-EA1F4B18DD7D}"/>
    <cellStyle name="Обычный 3 2 5" xfId="57" xr:uid="{41516D64-E75B-42AD-8FEE-C0CA3D6BF079}"/>
    <cellStyle name="Обычный 3 3" xfId="10" xr:uid="{0A85319A-31BF-4CE5-8CB4-65AECBAF52DC}"/>
    <cellStyle name="Обычный 3 3 2" xfId="46" xr:uid="{B729AB4F-F804-49FF-9FE4-77C471D2D6A8}"/>
    <cellStyle name="Обычный 3 3 2 2" xfId="117" xr:uid="{BE6490D4-9E56-4E7B-81DC-B5E98C40526D}"/>
    <cellStyle name="Обычный 3 3 2 3" xfId="151" xr:uid="{FD406F5A-48DD-4973-A205-600A13C72D29}"/>
    <cellStyle name="Обычный 3 3 2 4" xfId="82" xr:uid="{0B6841D5-76C4-4400-8F87-0057B9BA7DF1}"/>
    <cellStyle name="Обычный 3 3 3" xfId="90" xr:uid="{22FEDD52-E43B-4E49-BACC-0FD4679EBBBA}"/>
    <cellStyle name="Обычный 3 3 4" xfId="125" xr:uid="{650479E0-998C-488C-9CA1-0DAE824481A0}"/>
    <cellStyle name="Обычный 3 3 5" xfId="56" xr:uid="{2570D41E-8B08-4F7D-8D42-32B38AED599B}"/>
    <cellStyle name="Обычный 3 4" xfId="22" xr:uid="{5D5FEA87-1736-4760-9729-802186B9B7DF}"/>
    <cellStyle name="Обычный 3 4 2" xfId="101" xr:uid="{FA7B9065-7B6D-48EE-B269-2A1F6B38CBB9}"/>
    <cellStyle name="Обычный 3 4 3" xfId="136" xr:uid="{9CBFBA92-6B15-47E4-AE38-A7386A546A50}"/>
    <cellStyle name="Обычный 3 4 4" xfId="67" xr:uid="{56900B64-576C-46FF-8E01-7EBEF5379424}"/>
    <cellStyle name="Обычный 4" xfId="8" xr:uid="{5DA3E691-FE91-4339-AA94-036D0EA50782}"/>
    <cellStyle name="Обычный 4 2" xfId="44" xr:uid="{2B2024C6-2D0E-4D61-A156-D054119D1D2A}"/>
    <cellStyle name="Обычный 5" xfId="9" xr:uid="{FE8E8D3A-A8A2-405B-BB7F-CC221A099985}"/>
    <cellStyle name="Обычный 5 2" xfId="13" xr:uid="{2005EC16-083E-49AD-936D-87077B79E0DB}"/>
    <cellStyle name="Обычный 5 2 2" xfId="14" xr:uid="{F77053A4-5F21-4E64-9BFD-00C3EA85CA39}"/>
    <cellStyle name="Обычный 5 2 2 2" xfId="26" xr:uid="{ED74B448-A52D-4309-9D2B-A2A41A38620F}"/>
    <cellStyle name="Обычный 5 2 2 2 2" xfId="105" xr:uid="{43986C0A-D156-4BB6-8499-B6C9C97CE89D}"/>
    <cellStyle name="Обычный 5 2 2 2 3" xfId="140" xr:uid="{A74508A2-A7C3-43A9-A366-5A38B8D2D772}"/>
    <cellStyle name="Обычный 5 2 2 2 4" xfId="71" xr:uid="{67DB72EF-4CB5-46D1-8839-D289EEB903D4}"/>
    <cellStyle name="Обычный 5 2 2 3" xfId="94" xr:uid="{7DC358D9-A79B-464C-A46D-995100303C21}"/>
    <cellStyle name="Обычный 5 2 2 4" xfId="129" xr:uid="{CFFC9FAA-CF43-46C5-BC71-50A0AA2AC10F}"/>
    <cellStyle name="Обычный 5 2 2 5" xfId="60" xr:uid="{ECAE71FD-D3AF-4FD0-93D8-8829A31C1733}"/>
    <cellStyle name="Обычный 5 2 3" xfId="15" xr:uid="{6B3A4E96-A852-4F79-A7A2-FAE0F038A4DF}"/>
    <cellStyle name="Обычный 5 2 3 2" xfId="17" xr:uid="{46154BFF-C0FF-43EF-959F-24EDD45D6993}"/>
    <cellStyle name="Обычный 5 2 3 2 2" xfId="18" xr:uid="{4A2AADC0-34E8-4206-9509-CD1B6E5851E9}"/>
    <cellStyle name="Обычный 5 2 3 2 2 2" xfId="31" xr:uid="{F3754E0A-6DF5-4BC3-925F-29686B8B48E3}"/>
    <cellStyle name="Обычный 5 2 3 2 2 2 2" xfId="86" xr:uid="{5044F8AD-3B6A-498D-A146-6B4AF1127B68}"/>
    <cellStyle name="Обычный 5 2 3 2 2 2 2 2" xfId="121" xr:uid="{85D38073-9371-4419-BC61-1BDF38069958}"/>
    <cellStyle name="Обычный 5 2 3 2 2 2 2 3" xfId="155" xr:uid="{8DB1FC8B-A254-4FFC-AA53-D424CAC5AEE9}"/>
    <cellStyle name="Обычный 5 2 3 2 2 2 3" xfId="110" xr:uid="{28924288-B472-442A-A27D-93BB7C341A14}"/>
    <cellStyle name="Обычный 5 2 3 2 2 2 4" xfId="145" xr:uid="{FAD3A344-E69E-4FA9-B022-C382DE9EA827}"/>
    <cellStyle name="Обычный 5 2 3 2 2 2 5" xfId="76" xr:uid="{1A0C1065-FB1E-4A32-A547-FFB5AC964850}"/>
    <cellStyle name="Обычный 5 2 3 2 2 3" xfId="21" xr:uid="{55CD3501-9866-42C5-9242-954C54AD32BF}"/>
    <cellStyle name="Обычный 5 2 3 2 2 3 2" xfId="100" xr:uid="{3A3C5EB7-5277-413B-8105-3D0AC6CF9871}"/>
    <cellStyle name="Обычный 5 2 3 2 2 3 3" xfId="135" xr:uid="{83351169-5575-4751-BE71-79815E1D9592}"/>
    <cellStyle name="Обычный 5 2 3 2 2 3 4" xfId="66" xr:uid="{1C1BD23F-5801-4875-AE37-E0C16C244C8A}"/>
    <cellStyle name="Обычный 5 2 3 2 2 4" xfId="98" xr:uid="{FD093043-D269-406D-99FD-1EE0D977CB05}"/>
    <cellStyle name="Обычный 5 2 3 2 2 5" xfId="133" xr:uid="{B6E1045E-603A-43E9-8FF7-AEE11DAAF54C}"/>
    <cellStyle name="Обычный 5 2 3 2 2 6" xfId="64" xr:uid="{1F06A284-BA4F-4787-8D8B-5B4429472052}"/>
    <cellStyle name="Обычный 5 2 3 2 3" xfId="28" xr:uid="{9A16602D-48BF-49BB-8494-BDEA0AD94CA2}"/>
    <cellStyle name="Обычный 5 2 3 2 3 2" xfId="107" xr:uid="{443BE9BC-2F98-40D4-8ED9-F8E06C563902}"/>
    <cellStyle name="Обычный 5 2 3 2 3 3" xfId="142" xr:uid="{4C301B5E-56D2-42BA-8FCE-B60643D0EE00}"/>
    <cellStyle name="Обычный 5 2 3 2 3 4" xfId="73" xr:uid="{B1F84C1C-17E4-41C5-9DE6-E6D2386BDD8B}"/>
    <cellStyle name="Обычный 5 2 3 2 4" xfId="97" xr:uid="{31F86385-5420-41DC-9DD8-EBBA01AE9C01}"/>
    <cellStyle name="Обычный 5 2 3 2 5" xfId="132" xr:uid="{EA63F690-9D9F-4615-BD2D-F307D81828AA}"/>
    <cellStyle name="Обычный 5 2 3 2 6" xfId="63" xr:uid="{CD72F6F7-136F-4670-9753-D466501F19D8}"/>
    <cellStyle name="Обычный 5 2 3 3" xfId="27" xr:uid="{8549065D-49A7-46C0-A5AF-8C68375B2F42}"/>
    <cellStyle name="Обычный 5 2 3 3 2" xfId="106" xr:uid="{D0A11323-F847-43F9-9CE6-CB7E4E5D3489}"/>
    <cellStyle name="Обычный 5 2 3 3 3" xfId="141" xr:uid="{B71D4C03-9E64-4C83-A870-443FD67E377A}"/>
    <cellStyle name="Обычный 5 2 3 3 4" xfId="72" xr:uid="{C4714FAC-B1CD-47CE-937C-6B62BC5A0B6F}"/>
    <cellStyle name="Обычный 5 2 3 4" xfId="95" xr:uid="{3C5F21D6-459E-4AA8-A5E5-EAEC8D21108D}"/>
    <cellStyle name="Обычный 5 2 3 5" xfId="130" xr:uid="{9168912B-D9D1-4926-AA63-1516ED27CA51}"/>
    <cellStyle name="Обычный 5 2 3 6" xfId="61" xr:uid="{93DBDD50-4774-4181-8260-7BB096426AEE}"/>
    <cellStyle name="Обычный 5 2 4" xfId="16" xr:uid="{42EB4BD7-B338-4593-9FFC-3B540272DDDA}"/>
    <cellStyle name="Обычный 5 2 4 2" xfId="29" xr:uid="{E3D1EC2A-5270-4CFB-8315-A6C92CD3E0CF}"/>
    <cellStyle name="Обычный 5 2 4 2 2" xfId="108" xr:uid="{F337719A-5D19-41F8-ACAE-A032AC30C417}"/>
    <cellStyle name="Обычный 5 2 4 2 3" xfId="143" xr:uid="{79D815DA-BB96-4363-8F07-6A23CC1274D7}"/>
    <cellStyle name="Обычный 5 2 4 2 4" xfId="74" xr:uid="{CE3E628D-FECC-43C6-BE14-FEFCBD75C5BA}"/>
    <cellStyle name="Обычный 5 2 4 3" xfId="96" xr:uid="{7D403880-1AC6-48C7-B34C-1BF8A452CA2B}"/>
    <cellStyle name="Обычный 5 2 4 4" xfId="131" xr:uid="{9069B4CF-DDD1-481A-9709-580F05BAB74E}"/>
    <cellStyle name="Обычный 5 2 4 5" xfId="62" xr:uid="{B24CC961-2C8A-480B-A39D-2A9C0076D57A}"/>
    <cellStyle name="Обычный 5 2 5" xfId="25" xr:uid="{6BE5AD57-E638-4FD6-AD2D-D2C47CD88F07}"/>
    <cellStyle name="Обычный 5 2 5 2" xfId="19" xr:uid="{D9170A99-6233-4DB0-8F4D-56283C3C5AEE}"/>
    <cellStyle name="Обычный 5 2 5 2 2" xfId="99" xr:uid="{3B0F224E-9903-475F-8E2D-2BB19614789F}"/>
    <cellStyle name="Обычный 5 2 5 2 3" xfId="134" xr:uid="{9025B8D6-A794-43F9-AE9E-F0B0C3A8A90A}"/>
    <cellStyle name="Обычный 5 2 5 2 4" xfId="65" xr:uid="{75BE7C1C-89B7-42B6-A7BF-593F311A197A}"/>
    <cellStyle name="Обычный 5 2 5 3" xfId="104" xr:uid="{9D94FF84-EC95-4658-A55C-6A3AC561C027}"/>
    <cellStyle name="Обычный 5 2 5 4" xfId="139" xr:uid="{13E702B7-7B87-474C-B938-4746767A9B28}"/>
    <cellStyle name="Обычный 5 2 5 5" xfId="70" xr:uid="{8FE3F391-DE98-43D0-B375-83F9417ADF9B}"/>
    <cellStyle name="Обычный 5 2 6" xfId="93" xr:uid="{95DADF39-0D60-4CA6-9BF8-5B5373CC3306}"/>
    <cellStyle name="Обычный 5 2 7" xfId="128" xr:uid="{94BFFB7D-309A-4259-ABF8-A288C70F0CEC}"/>
    <cellStyle name="Обычный 5 2 8" xfId="59" xr:uid="{C93FB3B4-5876-4666-8BA0-433FC8FAE078}"/>
    <cellStyle name="Обычный 5 3" xfId="24" xr:uid="{3236BFB2-760A-4974-9FEB-10A3A4BDFB8F}"/>
    <cellStyle name="Обычный 5 3 2" xfId="103" xr:uid="{83027302-7B06-4D9A-84DA-C19ADF221F3F}"/>
    <cellStyle name="Обычный 5 3 3" xfId="138" xr:uid="{39CF0FB7-3327-4000-8B4B-42F6FE5025FF}"/>
    <cellStyle name="Обычный 5 3 4" xfId="69" xr:uid="{818899FD-FC1D-4EAB-A34B-7FEBE37346AB}"/>
    <cellStyle name="Обычный 5 4" xfId="89" xr:uid="{E48A7711-F058-45AC-BD32-D26AB2385B3B}"/>
    <cellStyle name="Обычный 5 5" xfId="124" xr:uid="{231ECCA3-8D95-43E5-841A-0AEE34598852}"/>
    <cellStyle name="Обычный 5 6" xfId="55" xr:uid="{E0F07C10-E9AC-4965-A9FF-0765C6AAC4C1}"/>
    <cellStyle name="Обычный 6" xfId="12" xr:uid="{89560A18-EC2E-40F9-9846-36C835CAC764}"/>
    <cellStyle name="Обычный 6 2" xfId="30" xr:uid="{F09ACF26-9053-4BE6-B749-B44D7F1C53D5}"/>
    <cellStyle name="Обычный 6 2 2" xfId="109" xr:uid="{15A12AC5-B852-4D6E-BD8B-6DECD69CA15F}"/>
    <cellStyle name="Обычный 6 2 3" xfId="144" xr:uid="{DAD54E50-2D75-4439-B94A-250455E9D6C2}"/>
    <cellStyle name="Обычный 6 2 4" xfId="75" xr:uid="{64E3DED1-2319-4645-9CE5-D1F420E87CAC}"/>
    <cellStyle name="Обычный 6 3" xfId="47" xr:uid="{FAF27C5B-E2C3-45F7-AF92-9668F3511BC9}"/>
    <cellStyle name="Обычный 6 4" xfId="92" xr:uid="{BC943A51-312A-44E8-9E2D-4A4538FB34F5}"/>
    <cellStyle name="Обычный 6 5" xfId="127" xr:uid="{D308F9F5-0C8A-45AF-9650-3DD9F919AB7F}"/>
    <cellStyle name="Обычный 6 6" xfId="58" xr:uid="{3DEB0C35-9F5A-4ED0-BA1B-09E47FFC5845}"/>
    <cellStyle name="Обычный 7" xfId="4" xr:uid="{F8C989AE-7FD8-4703-B3E3-E1CF8DFDF7C2}"/>
    <cellStyle name="Обычный 7 2" xfId="48" xr:uid="{5EF084AF-2E38-421B-B877-52D584E068B1}"/>
    <cellStyle name="Обычный 7 2 2" xfId="118" xr:uid="{BBDFD382-3F43-4EC0-923B-9C2BF98CEC4A}"/>
    <cellStyle name="Обычный 7 2 3" xfId="152" xr:uid="{015B4136-1CA1-4A36-9D16-1E8451F937DF}"/>
    <cellStyle name="Обычный 7 2 4" xfId="83" xr:uid="{62896659-74B9-4418-A4EB-745A7549832E}"/>
    <cellStyle name="Обычный 7 3" xfId="54" xr:uid="{27D33A96-6D49-4F57-BEFD-3B1B58533F0F}"/>
    <cellStyle name="Обычный 8" xfId="49" xr:uid="{CAB49CB1-33B3-4219-B4E9-33D135E76A46}"/>
    <cellStyle name="Обычный 8 2" xfId="119" xr:uid="{25E15770-5973-468A-B9AF-253A5798B548}"/>
    <cellStyle name="Обычный 8 3" xfId="153" xr:uid="{B9F7B651-9110-4421-80D2-484FEAB2DF5B}"/>
    <cellStyle name="Обычный 8 4" xfId="84" xr:uid="{FDFB334A-0BAE-4142-8C40-D325E22B0C1A}"/>
    <cellStyle name="Обычный 9" xfId="36" xr:uid="{6B37A8DA-41D6-459F-A2FA-BBC88A768483}"/>
    <cellStyle name="Стиль 1" xfId="20" xr:uid="{E7F79909-14D7-4984-B928-DFA1A80AD7F5}"/>
    <cellStyle name="Финансовый" xfId="50" builtinId="3"/>
    <cellStyle name="Финансовый 2" xfId="6" xr:uid="{E3546A59-A49D-45CF-A527-A0D555FF88F7}"/>
    <cellStyle name="Финансовый 2 2" xfId="52" xr:uid="{DFB2F227-55E4-49CE-8F69-C117FA5041B5}"/>
    <cellStyle name="Финансовый 2 2 2" xfId="88" xr:uid="{E02A4414-B814-40F8-840B-CF703A15FCF2}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0</xdr:rowOff>
    </xdr:from>
    <xdr:to>
      <xdr:col>8</xdr:col>
      <xdr:colOff>399061</xdr:colOff>
      <xdr:row>24</xdr:row>
      <xdr:rowOff>94902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B58E4EE-7491-4A54-8BB6-4D8B97955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833" y="6815667"/>
          <a:ext cx="7151228" cy="1841152"/>
        </a:xfrm>
        <a:prstGeom prst="rect">
          <a:avLst/>
        </a:prstGeom>
      </xdr:spPr>
    </xdr:pic>
    <xdr:clientData/>
  </xdr:twoCellAnchor>
  <xdr:twoCellAnchor editAs="oneCell">
    <xdr:from>
      <xdr:col>9</xdr:col>
      <xdr:colOff>63500</xdr:colOff>
      <xdr:row>3</xdr:row>
      <xdr:rowOff>539749</xdr:rowOff>
    </xdr:from>
    <xdr:to>
      <xdr:col>9</xdr:col>
      <xdr:colOff>959522</xdr:colOff>
      <xdr:row>3</xdr:row>
      <xdr:rowOff>804333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671808D6-E583-4E6E-BBD8-E2ADE2714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81333" y="1386416"/>
          <a:ext cx="896022" cy="264584"/>
        </a:xfrm>
        <a:prstGeom prst="rect">
          <a:avLst/>
        </a:prstGeom>
      </xdr:spPr>
    </xdr:pic>
    <xdr:clientData/>
  </xdr:twoCellAnchor>
  <xdr:twoCellAnchor editAs="oneCell">
    <xdr:from>
      <xdr:col>10</xdr:col>
      <xdr:colOff>148166</xdr:colOff>
      <xdr:row>3</xdr:row>
      <xdr:rowOff>529167</xdr:rowOff>
    </xdr:from>
    <xdr:to>
      <xdr:col>10</xdr:col>
      <xdr:colOff>770012</xdr:colOff>
      <xdr:row>3</xdr:row>
      <xdr:rowOff>870573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DA8D81C-3FB1-46A5-BCA7-564195B61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29083" y="1375834"/>
          <a:ext cx="621846" cy="341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7"/>
  <sheetViews>
    <sheetView tabSelected="1" zoomScale="90" zoomScaleNormal="90" workbookViewId="0">
      <selection activeCell="P7" sqref="P7"/>
    </sheetView>
  </sheetViews>
  <sheetFormatPr defaultRowHeight="12.75"/>
  <cols>
    <col min="1" max="1" width="5.42578125" style="1" customWidth="1"/>
    <col min="2" max="2" width="35.140625" style="1" customWidth="1"/>
    <col min="3" max="3" width="7.28515625" style="1" customWidth="1"/>
    <col min="4" max="4" width="7.42578125" style="1" customWidth="1"/>
    <col min="5" max="8" width="12.85546875" style="2" customWidth="1"/>
    <col min="9" max="10" width="14.42578125" style="1" customWidth="1"/>
    <col min="11" max="12" width="12.7109375" style="1" customWidth="1"/>
    <col min="13" max="13" width="17.28515625" style="1" customWidth="1"/>
    <col min="14" max="14" width="9.140625" style="1"/>
    <col min="15" max="15" width="14" style="1" customWidth="1"/>
    <col min="16" max="16" width="15.42578125" style="1" customWidth="1"/>
    <col min="17" max="16384" width="9.140625" style="1"/>
  </cols>
  <sheetData>
    <row r="1" spans="1:15" ht="29.25" customHeight="1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25"/>
      <c r="K1" s="41" t="s">
        <v>7</v>
      </c>
      <c r="L1" s="41"/>
      <c r="M1" s="41"/>
    </row>
    <row r="2" spans="1:15" ht="37.5" customHeight="1">
      <c r="A2" s="42" t="s">
        <v>1</v>
      </c>
      <c r="B2" s="42" t="s">
        <v>6</v>
      </c>
      <c r="C2" s="42" t="s">
        <v>2</v>
      </c>
      <c r="D2" s="42" t="s">
        <v>3</v>
      </c>
      <c r="E2" s="36" t="s">
        <v>5</v>
      </c>
      <c r="F2" s="36"/>
      <c r="G2" s="36"/>
      <c r="H2" s="36"/>
      <c r="I2" s="42" t="s">
        <v>43</v>
      </c>
      <c r="J2" s="42" t="s">
        <v>44</v>
      </c>
      <c r="K2" s="42" t="s">
        <v>45</v>
      </c>
      <c r="L2" s="42" t="s">
        <v>46</v>
      </c>
      <c r="M2" s="42" t="s">
        <v>8</v>
      </c>
    </row>
    <row r="3" spans="1:15" ht="24" customHeight="1">
      <c r="A3" s="43"/>
      <c r="B3" s="43"/>
      <c r="C3" s="43"/>
      <c r="D3" s="43"/>
      <c r="E3" s="29" t="s">
        <v>48</v>
      </c>
      <c r="F3" s="29" t="s">
        <v>49</v>
      </c>
      <c r="G3" s="29" t="s">
        <v>50</v>
      </c>
      <c r="H3" s="29" t="s">
        <v>55</v>
      </c>
      <c r="I3" s="43"/>
      <c r="J3" s="43"/>
      <c r="K3" s="43"/>
      <c r="L3" s="43"/>
      <c r="M3" s="43"/>
    </row>
    <row r="4" spans="1:15" ht="71.25" customHeight="1">
      <c r="A4" s="44"/>
      <c r="B4" s="44"/>
      <c r="C4" s="44"/>
      <c r="D4" s="44"/>
      <c r="E4" s="30" t="s">
        <v>51</v>
      </c>
      <c r="F4" s="30" t="s">
        <v>52</v>
      </c>
      <c r="G4" s="30" t="s">
        <v>56</v>
      </c>
      <c r="H4" s="32" t="s">
        <v>54</v>
      </c>
      <c r="I4" s="44"/>
      <c r="J4" s="44"/>
      <c r="K4" s="44"/>
      <c r="L4" s="44"/>
      <c r="M4" s="44"/>
    </row>
    <row r="5" spans="1:15" ht="27.75" customHeight="1">
      <c r="A5" s="29">
        <v>1</v>
      </c>
      <c r="B5" s="29" t="s">
        <v>53</v>
      </c>
      <c r="C5" s="29" t="s">
        <v>47</v>
      </c>
      <c r="D5" s="28">
        <v>100</v>
      </c>
      <c r="E5" s="31">
        <v>1500</v>
      </c>
      <c r="F5" s="31">
        <v>1600</v>
      </c>
      <c r="G5" s="31">
        <v>1800</v>
      </c>
      <c r="H5" s="33">
        <v>752.35</v>
      </c>
      <c r="I5" s="5">
        <f>ROUND((AVERAGE(E5:H5)),2)</f>
        <v>1413.09</v>
      </c>
      <c r="J5" s="5">
        <f>SQRT(((SUM((POWER(F5-I5,2)),(POWER(E5-I5,2)),(POWER(G5-I5,2)),(POWER(H5-I5,2)))/(COLUMNS(E5:H5)-1))))</f>
        <v>457.80832666812279</v>
      </c>
      <c r="K5" s="6">
        <f t="shared" ref="K5:K7" si="0">J5/I5*100</f>
        <v>32.39767648685666</v>
      </c>
      <c r="L5" s="27">
        <f>ROUND((AVERAGE(E5:H5)),2)</f>
        <v>1413.09</v>
      </c>
      <c r="M5" s="5">
        <f>ROUND((I5*D5),2)</f>
        <v>141309</v>
      </c>
    </row>
    <row r="6" spans="1:15" ht="27.75" customHeight="1">
      <c r="A6" s="29">
        <v>2</v>
      </c>
      <c r="B6" s="29" t="s">
        <v>53</v>
      </c>
      <c r="C6" s="29" t="s">
        <v>47</v>
      </c>
      <c r="D6" s="28">
        <v>1100</v>
      </c>
      <c r="E6" s="31">
        <v>1500</v>
      </c>
      <c r="F6" s="31">
        <v>1600</v>
      </c>
      <c r="G6" s="31">
        <v>1800</v>
      </c>
      <c r="H6" s="33">
        <v>752.35</v>
      </c>
      <c r="I6" s="5">
        <f>ROUND((AVERAGE(E6:H6)),2)</f>
        <v>1413.09</v>
      </c>
      <c r="J6" s="5">
        <f>SQRT(((SUM((POWER(F6-I6,2)),(POWER(E6-I6,2)),(POWER(G6-I6,2)),(POWER(H6-I6,2)))/(COLUMNS(E6:H6)-1))))</f>
        <v>457.80832666812279</v>
      </c>
      <c r="K6" s="6">
        <f t="shared" si="0"/>
        <v>32.39767648685666</v>
      </c>
      <c r="L6" s="27">
        <f t="shared" ref="L6:L8" si="1">ROUND((AVERAGE(E6:H6)),2)</f>
        <v>1413.09</v>
      </c>
      <c r="M6" s="5">
        <f>ROUND((I6*D6),2)</f>
        <v>1554399</v>
      </c>
    </row>
    <row r="7" spans="1:15" ht="27.75" customHeight="1">
      <c r="A7" s="29">
        <v>3</v>
      </c>
      <c r="B7" s="29" t="s">
        <v>53</v>
      </c>
      <c r="C7" s="29" t="s">
        <v>47</v>
      </c>
      <c r="D7" s="28">
        <v>1300</v>
      </c>
      <c r="E7" s="31">
        <v>1500</v>
      </c>
      <c r="F7" s="31">
        <v>1600</v>
      </c>
      <c r="G7" s="31">
        <v>1800</v>
      </c>
      <c r="H7" s="33">
        <v>752.35</v>
      </c>
      <c r="I7" s="5">
        <f>ROUND((AVERAGE(E7:H7)),2)</f>
        <v>1413.09</v>
      </c>
      <c r="J7" s="5">
        <f>SQRT(((SUM((POWER(F7-I7,2)),(POWER(E7-I7,2)),(POWER(G7-I7,2)),(POWER(H7-I7,2)))/(COLUMNS(E7:H7)-1))))</f>
        <v>457.80832666812279</v>
      </c>
      <c r="K7" s="6">
        <f t="shared" si="0"/>
        <v>32.39767648685666</v>
      </c>
      <c r="L7" s="27">
        <f t="shared" si="1"/>
        <v>1413.09</v>
      </c>
      <c r="M7" s="5">
        <f>ROUND((I7*D7),2)</f>
        <v>1837017</v>
      </c>
    </row>
    <row r="8" spans="1:15" ht="27.75" customHeight="1">
      <c r="A8" s="30">
        <v>4</v>
      </c>
      <c r="B8" s="30" t="s">
        <v>53</v>
      </c>
      <c r="C8" s="30" t="s">
        <v>47</v>
      </c>
      <c r="D8" s="34">
        <v>1800</v>
      </c>
      <c r="E8" s="31">
        <v>1500</v>
      </c>
      <c r="F8" s="31">
        <v>1600</v>
      </c>
      <c r="G8" s="31">
        <v>1800</v>
      </c>
      <c r="H8" s="33">
        <v>752.35</v>
      </c>
      <c r="I8" s="5">
        <f>ROUND((AVERAGE(E8:H8)),2)</f>
        <v>1413.09</v>
      </c>
      <c r="J8" s="5">
        <f>SQRT(((SUM((POWER(F8-I8,2)),(POWER(E8-I8,2)),(POWER(G8-I8,2)),(POWER(H8-I8,2)))/(COLUMNS(E8:H8)-1))))</f>
        <v>457.80832666812279</v>
      </c>
      <c r="K8" s="6">
        <f>J8/I8*100</f>
        <v>32.39767648685666</v>
      </c>
      <c r="L8" s="27">
        <f t="shared" si="1"/>
        <v>1413.09</v>
      </c>
      <c r="M8" s="5">
        <f>ROUND((I8*D8),2)</f>
        <v>2543562</v>
      </c>
    </row>
    <row r="9" spans="1:15">
      <c r="A9" s="45" t="s">
        <v>4</v>
      </c>
      <c r="B9" s="46"/>
      <c r="C9" s="46"/>
      <c r="D9" s="46"/>
      <c r="E9" s="46"/>
      <c r="F9" s="46"/>
      <c r="G9" s="46"/>
      <c r="H9" s="46"/>
      <c r="I9" s="46"/>
      <c r="J9" s="46"/>
      <c r="K9" s="47"/>
      <c r="L9" s="26"/>
      <c r="M9" s="4">
        <f>SUM(M5:M8)</f>
        <v>6076287</v>
      </c>
    </row>
    <row r="10" spans="1:15" ht="38.25" customHeight="1">
      <c r="A10" s="3"/>
      <c r="B10" s="39" t="s">
        <v>57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5"/>
      <c r="O10" s="35"/>
    </row>
    <row r="11" spans="1:15" ht="26.25" customHeight="1">
      <c r="B11" s="38" t="s">
        <v>9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15">
      <c r="B12" s="1" t="s">
        <v>40</v>
      </c>
    </row>
    <row r="13" spans="1:15">
      <c r="B13" s="1" t="s">
        <v>41</v>
      </c>
    </row>
    <row r="26" spans="1:13">
      <c r="B26" s="1" t="s">
        <v>10</v>
      </c>
    </row>
    <row r="27" spans="1:13" ht="25.5" customHeight="1">
      <c r="A27" s="13"/>
      <c r="B27" s="12"/>
      <c r="C27" s="37" t="s">
        <v>38</v>
      </c>
      <c r="D27" s="38"/>
      <c r="E27" s="38"/>
      <c r="F27" s="38"/>
      <c r="G27" s="38"/>
      <c r="H27" s="38"/>
      <c r="I27" s="38"/>
      <c r="J27" s="38"/>
      <c r="K27" s="38"/>
      <c r="L27" s="38"/>
      <c r="M27" s="38"/>
    </row>
  </sheetData>
  <mergeCells count="16">
    <mergeCell ref="E2:H2"/>
    <mergeCell ref="C27:M27"/>
    <mergeCell ref="B10:M10"/>
    <mergeCell ref="B11:M11"/>
    <mergeCell ref="A1:I1"/>
    <mergeCell ref="K1:M1"/>
    <mergeCell ref="D2:D4"/>
    <mergeCell ref="C2:C4"/>
    <mergeCell ref="A9:K9"/>
    <mergeCell ref="I2:I4"/>
    <mergeCell ref="K2:K4"/>
    <mergeCell ref="M2:M4"/>
    <mergeCell ref="A2:A4"/>
    <mergeCell ref="B2:B4"/>
    <mergeCell ref="L2:L4"/>
    <mergeCell ref="J2:J4"/>
  </mergeCells>
  <phoneticPr fontId="31" type="noConversion"/>
  <conditionalFormatting sqref="K5:K8">
    <cfRule type="cellIs" dxfId="0" priority="2" stopIfTrue="1" operator="greaterThan">
      <formula>33</formula>
    </cfRule>
  </conditionalFormatting>
  <pageMargins left="0.31496062992125984" right="0.31496062992125984" top="0.74803149606299213" bottom="0.74803149606299213" header="0.31496062992125984" footer="0.31496062992125984"/>
  <pageSetup paperSize="9" scale="8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F954-AD02-4354-80C1-CCC59EAC2FB5}">
  <dimension ref="A1:D36"/>
  <sheetViews>
    <sheetView workbookViewId="0">
      <selection activeCell="D9" sqref="D9"/>
    </sheetView>
  </sheetViews>
  <sheetFormatPr defaultRowHeight="15"/>
  <cols>
    <col min="1" max="1" width="26" customWidth="1"/>
    <col min="2" max="2" width="17" customWidth="1"/>
    <col min="3" max="3" width="23.5703125" customWidth="1"/>
    <col min="4" max="4" width="17.28515625" customWidth="1"/>
  </cols>
  <sheetData>
    <row r="1" spans="1:4" ht="78.75" customHeight="1">
      <c r="A1" s="48" t="s">
        <v>11</v>
      </c>
      <c r="B1" s="48"/>
      <c r="C1" s="48"/>
      <c r="D1" s="48"/>
    </row>
    <row r="2" spans="1:4">
      <c r="A2" s="48" t="s">
        <v>24</v>
      </c>
      <c r="B2" s="49"/>
      <c r="C2" s="49"/>
      <c r="D2" s="49"/>
    </row>
    <row r="3" spans="1:4">
      <c r="A3" s="53" t="s">
        <v>12</v>
      </c>
      <c r="B3" s="49" t="s">
        <v>13</v>
      </c>
      <c r="C3" s="49"/>
      <c r="D3" s="49"/>
    </row>
    <row r="4" spans="1:4" ht="15.75">
      <c r="A4" s="53"/>
      <c r="B4" s="8">
        <v>2022</v>
      </c>
      <c r="C4" s="8">
        <v>2023</v>
      </c>
      <c r="D4" s="8">
        <v>2024</v>
      </c>
    </row>
    <row r="5" spans="1:4" ht="15.75">
      <c r="A5" s="11" t="s">
        <v>14</v>
      </c>
      <c r="B5" s="9">
        <v>100.99</v>
      </c>
      <c r="C5" s="9">
        <v>100.84</v>
      </c>
      <c r="D5" s="9">
        <v>100.86</v>
      </c>
    </row>
    <row r="6" spans="1:4" ht="15.75">
      <c r="A6" s="11" t="s">
        <v>15</v>
      </c>
      <c r="B6" s="9">
        <v>101.17</v>
      </c>
      <c r="C6" s="9">
        <v>100.46</v>
      </c>
      <c r="D6" s="9">
        <v>100.68</v>
      </c>
    </row>
    <row r="7" spans="1:4" ht="15.75">
      <c r="A7" s="11" t="s">
        <v>16</v>
      </c>
      <c r="B7" s="9">
        <v>107.61</v>
      </c>
      <c r="C7" s="9">
        <v>100.37</v>
      </c>
      <c r="D7" s="9">
        <v>100.39</v>
      </c>
    </row>
    <row r="8" spans="1:4" ht="15.75">
      <c r="A8" s="11" t="s">
        <v>17</v>
      </c>
      <c r="B8" s="9">
        <v>101.56</v>
      </c>
      <c r="C8" s="9">
        <v>100.38</v>
      </c>
      <c r="D8" s="9">
        <v>100.5</v>
      </c>
    </row>
    <row r="9" spans="1:4" ht="15.75">
      <c r="A9" s="11" t="s">
        <v>18</v>
      </c>
      <c r="B9" s="9">
        <v>100.12</v>
      </c>
      <c r="C9" s="9">
        <v>100.31</v>
      </c>
      <c r="D9" s="9">
        <v>100.74</v>
      </c>
    </row>
    <row r="10" spans="1:4" ht="15.75">
      <c r="A10" s="11" t="s">
        <v>19</v>
      </c>
      <c r="B10" s="9">
        <v>99.65</v>
      </c>
      <c r="C10" s="9">
        <v>100.37</v>
      </c>
      <c r="D10" s="9"/>
    </row>
    <row r="11" spans="1:4" ht="15.75">
      <c r="A11" s="11" t="s">
        <v>20</v>
      </c>
      <c r="B11" s="9">
        <v>99.61</v>
      </c>
      <c r="C11" s="9">
        <v>100.63</v>
      </c>
      <c r="D11" s="9"/>
    </row>
    <row r="12" spans="1:4" ht="15.75">
      <c r="A12" s="11" t="s">
        <v>21</v>
      </c>
      <c r="B12" s="9">
        <v>99.48</v>
      </c>
      <c r="C12" s="9">
        <v>100.28</v>
      </c>
      <c r="D12" s="9"/>
    </row>
    <row r="13" spans="1:4" ht="15.75">
      <c r="A13" s="11" t="s">
        <v>22</v>
      </c>
      <c r="B13" s="9">
        <v>100.05</v>
      </c>
      <c r="C13" s="9">
        <v>100.87</v>
      </c>
      <c r="D13" s="9"/>
    </row>
    <row r="14" spans="1:4" ht="15.75">
      <c r="A14" s="11" t="s">
        <v>23</v>
      </c>
      <c r="B14" s="9">
        <v>100.18</v>
      </c>
      <c r="C14" s="9">
        <v>100.83</v>
      </c>
      <c r="D14" s="9"/>
    </row>
    <row r="15" spans="1:4" ht="15.75">
      <c r="A15" s="11" t="s">
        <v>25</v>
      </c>
      <c r="B15" s="9">
        <v>100.37</v>
      </c>
      <c r="C15" s="9">
        <v>101.11</v>
      </c>
      <c r="D15" s="9"/>
    </row>
    <row r="16" spans="1:4" ht="15.75">
      <c r="A16" s="11" t="s">
        <v>26</v>
      </c>
      <c r="B16" s="9">
        <v>100.78</v>
      </c>
      <c r="C16" s="9">
        <v>100.73</v>
      </c>
      <c r="D16" s="9"/>
    </row>
    <row r="17" spans="1:4">
      <c r="A17" s="7"/>
      <c r="B17" s="7"/>
      <c r="C17" s="7"/>
      <c r="D17" s="7"/>
    </row>
    <row r="18" spans="1:4" ht="60">
      <c r="A18" s="15" t="s">
        <v>27</v>
      </c>
      <c r="B18" s="15" t="s">
        <v>28</v>
      </c>
      <c r="C18" s="15" t="s">
        <v>39</v>
      </c>
      <c r="D18" s="15" t="s">
        <v>29</v>
      </c>
    </row>
    <row r="19" spans="1:4" ht="15" customHeight="1">
      <c r="A19" s="22" t="s">
        <v>42</v>
      </c>
      <c r="B19" s="14">
        <v>3981.13</v>
      </c>
      <c r="C19" s="17">
        <f>(100+(C12-100)+(C13-100)+(C14-100)+(C15-100)+(C16-100)+(D5-100)+(D6-100)+(D7-100))/100</f>
        <v>1.0575000000000001</v>
      </c>
      <c r="D19" s="10">
        <f>C19*B19</f>
        <v>4210.0449750000007</v>
      </c>
    </row>
    <row r="20" spans="1:4" s="24" customFormat="1" ht="15" customHeight="1">
      <c r="A20" s="23"/>
      <c r="B20" s="19"/>
      <c r="C20" s="20"/>
      <c r="D20" s="21"/>
    </row>
    <row r="21" spans="1:4" s="24" customFormat="1" ht="15" customHeight="1">
      <c r="A21" s="23"/>
      <c r="B21" s="19"/>
      <c r="C21" s="20"/>
      <c r="D21" s="21"/>
    </row>
    <row r="22" spans="1:4" s="24" customFormat="1" ht="15" customHeight="1">
      <c r="A22" s="23"/>
      <c r="B22" s="19"/>
      <c r="C22" s="20"/>
      <c r="D22" s="21"/>
    </row>
    <row r="23" spans="1:4" s="24" customFormat="1" ht="15" customHeight="1">
      <c r="A23" s="23"/>
      <c r="B23" s="19"/>
      <c r="C23" s="20"/>
      <c r="D23" s="21"/>
    </row>
    <row r="24" spans="1:4" s="24" customFormat="1" ht="15" customHeight="1">
      <c r="A24" s="23"/>
      <c r="B24" s="19"/>
      <c r="C24" s="20"/>
      <c r="D24" s="21"/>
    </row>
    <row r="25" spans="1:4" s="24" customFormat="1" ht="15" customHeight="1">
      <c r="A25" s="23"/>
      <c r="B25" s="19"/>
      <c r="C25" s="20"/>
      <c r="D25" s="21"/>
    </row>
    <row r="26" spans="1:4" s="16" customFormat="1" ht="15" customHeight="1">
      <c r="A26" s="18"/>
      <c r="B26" s="19"/>
      <c r="C26" s="20"/>
      <c r="D26" s="21"/>
    </row>
    <row r="28" spans="1:4">
      <c r="A28" s="52" t="s">
        <v>30</v>
      </c>
      <c r="B28" s="52"/>
      <c r="C28" s="52"/>
      <c r="D28" s="52"/>
    </row>
    <row r="30" spans="1:4">
      <c r="A30" t="s">
        <v>31</v>
      </c>
    </row>
    <row r="31" spans="1:4">
      <c r="A31" t="s">
        <v>32</v>
      </c>
    </row>
    <row r="32" spans="1:4">
      <c r="A32" t="s">
        <v>33</v>
      </c>
    </row>
    <row r="33" spans="1:4">
      <c r="A33" t="s">
        <v>34</v>
      </c>
    </row>
    <row r="34" spans="1:4" ht="19.5" customHeight="1">
      <c r="A34" s="50" t="s">
        <v>37</v>
      </c>
      <c r="B34" s="50"/>
      <c r="C34" s="50"/>
      <c r="D34" s="50"/>
    </row>
    <row r="35" spans="1:4">
      <c r="A35" s="51" t="s">
        <v>35</v>
      </c>
      <c r="B35" s="51"/>
      <c r="C35" s="51"/>
      <c r="D35" s="51"/>
    </row>
    <row r="36" spans="1:4" ht="31.5" customHeight="1">
      <c r="A36" s="50" t="s">
        <v>36</v>
      </c>
      <c r="B36" s="50"/>
      <c r="C36" s="50"/>
      <c r="D36" s="50"/>
    </row>
  </sheetData>
  <mergeCells count="8">
    <mergeCell ref="A1:D1"/>
    <mergeCell ref="A2:D2"/>
    <mergeCell ref="A34:D34"/>
    <mergeCell ref="A35:D35"/>
    <mergeCell ref="A36:D36"/>
    <mergeCell ref="A28:D28"/>
    <mergeCell ref="A3:A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НМЦД</vt:lpstr>
      <vt:lpstr>ИПЦ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2026-09-30T08:41:51Z</dcterms:modified>
</cp:coreProperties>
</file>