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енкоМА\Desktop\с прошлого компьютера\диск д\Закупки\2026\4 Закупки  ЕП\Обычные ЕП\75- 26 ЕП трубы\Закупка\"/>
    </mc:Choice>
  </mc:AlternateContent>
  <xr:revisionPtr revIDLastSave="0" documentId="13_ncr:1_{5BE870BE-AE90-4A48-88AE-15D602DE1A4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арақ1" sheetId="1" r:id="rId1"/>
    <sheet name="Лист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5" l="1"/>
  <c r="I13" i="5"/>
  <c r="G13" i="5"/>
  <c r="F13" i="5"/>
  <c r="E79" i="1"/>
  <c r="E80" i="1"/>
  <c r="E81" i="1"/>
  <c r="E82" i="1"/>
  <c r="C77" i="1"/>
  <c r="C78" i="1"/>
  <c r="C79" i="1"/>
  <c r="C80" i="1"/>
  <c r="C81" i="1"/>
  <c r="C76" i="1"/>
  <c r="B77" i="1"/>
  <c r="B78" i="1"/>
  <c r="B79" i="1"/>
  <c r="B80" i="1"/>
  <c r="B81" i="1"/>
  <c r="B82" i="1"/>
  <c r="B76" i="1"/>
  <c r="J19" i="1"/>
  <c r="J20" i="1"/>
  <c r="J21" i="1"/>
  <c r="J22" i="1"/>
  <c r="G17" i="1"/>
  <c r="I17" i="1" s="1"/>
  <c r="E77" i="1" s="1"/>
  <c r="G18" i="1"/>
  <c r="I18" i="1" s="1"/>
  <c r="G19" i="1"/>
  <c r="I19" i="1" s="1"/>
  <c r="G20" i="1"/>
  <c r="G21" i="1"/>
  <c r="I21" i="1" s="1"/>
  <c r="G16" i="1"/>
  <c r="F17" i="1"/>
  <c r="F18" i="1"/>
  <c r="F19" i="1"/>
  <c r="F20" i="1"/>
  <c r="I20" i="1" s="1"/>
  <c r="F21" i="1"/>
  <c r="F16" i="1"/>
  <c r="I22" i="1"/>
  <c r="H23" i="1"/>
  <c r="J18" i="1" l="1"/>
  <c r="E78" i="1"/>
  <c r="J17" i="1"/>
  <c r="G23" i="1"/>
  <c r="F23" i="1"/>
  <c r="I16" i="1"/>
  <c r="I23" i="1" s="1"/>
  <c r="E76" i="1" l="1"/>
  <c r="J16" i="1"/>
  <c r="J23" i="1" s="1"/>
  <c r="A42" i="1"/>
  <c r="A43" i="1" s="1"/>
  <c r="A44" i="1" s="1"/>
  <c r="A45" i="1" s="1"/>
  <c r="A46" i="1" s="1"/>
  <c r="A47" i="1" s="1"/>
  <c r="A48" i="1" s="1"/>
  <c r="A49" i="1" s="1"/>
  <c r="A52" i="1" s="1"/>
  <c r="C51" i="1"/>
  <c r="C50" i="1"/>
  <c r="C49" i="1"/>
  <c r="I14" i="1"/>
  <c r="H14" i="1"/>
  <c r="G14" i="1"/>
</calcChain>
</file>

<file path=xl/sharedStrings.xml><?xml version="1.0" encoding="utf-8"?>
<sst xmlns="http://schemas.openxmlformats.org/spreadsheetml/2006/main" count="173" uniqueCount="82">
  <si>
    <t>РАСЧЕТ НМЦД МЕТОДОМ АНАЛИЗА РЫНКА</t>
  </si>
  <si>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</si>
  <si>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</si>
  <si>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</si>
  <si>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</si>
  <si>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</si>
  <si>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шт.</t>
  </si>
  <si>
    <t>Исполнитель расчета:</t>
  </si>
  <si>
    <t>Начальник СЭЗиС     _______________/Д.И. Саяпин//</t>
  </si>
  <si>
    <t xml:space="preserve"> </t>
  </si>
  <si>
    <t>"__" ______________ 20__ г.</t>
  </si>
  <si>
    <t>предложение №1</t>
  </si>
  <si>
    <t xml:space="preserve">предложение №2 </t>
  </si>
  <si>
    <t>ВСЕГО:</t>
  </si>
  <si>
    <t>кг.</t>
  </si>
  <si>
    <t>лит.</t>
  </si>
  <si>
    <t>бухта.</t>
  </si>
  <si>
    <t>т.</t>
  </si>
  <si>
    <t>рулон.</t>
  </si>
  <si>
    <t>Информация о рыночных ценах за ед. изм., руб.</t>
  </si>
  <si>
    <t>за услугу.</t>
  </si>
  <si>
    <t>за еденицу.</t>
  </si>
  <si>
    <t xml:space="preserve">НДС в том числе </t>
  </si>
  <si>
    <t xml:space="preserve">без НДС </t>
  </si>
  <si>
    <t>м.п.</t>
  </si>
  <si>
    <t>м.кв.</t>
  </si>
  <si>
    <t>Пояснительная записка</t>
  </si>
  <si>
    <t>к расчету начальной цены договора на поставку комплектующих</t>
  </si>
  <si>
    <t>Основные показатели</t>
  </si>
  <si>
    <t>Сведения о полученной информации</t>
  </si>
  <si>
    <t>Основные требования к товару, работам, услугам</t>
  </si>
  <si>
    <t>Указаны в техническом задании</t>
  </si>
  <si>
    <t>Требования к участникам закупки (если установлены)</t>
  </si>
  <si>
    <t xml:space="preserve">Используемый метод (методы) определения НМЦ </t>
  </si>
  <si>
    <t>Сопоставимость рыночных цен (анализа рынка)</t>
  </si>
  <si>
    <t>Перечень поставщиков, предоставивших ценовые предложения</t>
  </si>
  <si>
    <t>Перечень приложений</t>
  </si>
  <si>
    <t>Техническое задание</t>
  </si>
  <si>
    <t xml:space="preserve">Коммерческие предложения </t>
  </si>
  <si>
    <t>Спецификация</t>
  </si>
  <si>
    <t>Расчет НМЦД</t>
  </si>
  <si>
    <t>Исполнитель расчета: Начальник СЭЗиС /_______________/Д.И. Саяпин</t>
  </si>
  <si>
    <t xml:space="preserve">                    (Ф.И.О., должность, контактный телефон)                         (подпись/расшифровка  подписи)</t>
  </si>
  <si>
    <t>Срок начала договора</t>
  </si>
  <si>
    <t xml:space="preserve">Срок окончания исполнения договора </t>
  </si>
  <si>
    <t xml:space="preserve">С момента подписания договора </t>
  </si>
  <si>
    <t>Особенности рынка и (или) закупочной ситуации, влияющие на величину НМЦ</t>
  </si>
  <si>
    <t>Приложение к договору № _________</t>
  </si>
  <si>
    <t>от "______" ________________2026 г.</t>
  </si>
  <si>
    <t xml:space="preserve">Спецификация </t>
  </si>
  <si>
    <t xml:space="preserve">№п.п </t>
  </si>
  <si>
    <t xml:space="preserve">Намиенование материала </t>
  </si>
  <si>
    <t>Ед. изм.</t>
  </si>
  <si>
    <t>Итого</t>
  </si>
  <si>
    <t>предложение №4</t>
  </si>
  <si>
    <t>кол-во</t>
  </si>
  <si>
    <t>Иная информация об условиях договора, существенная для расчета НМЦД</t>
  </si>
  <si>
    <t>с момента подписания 364 дня (менее 1 года)</t>
  </si>
  <si>
    <t>Рассчитанная величина НМЦД, руб</t>
  </si>
  <si>
    <r>
      <t xml:space="preserve">Общая стоимость, руб. </t>
    </r>
    <r>
      <rPr>
        <b/>
        <sz val="12"/>
        <rFont val="Times New Roman"/>
        <family val="1"/>
        <charset val="204"/>
      </rPr>
      <t xml:space="preserve"> с НДС 22%</t>
    </r>
  </si>
  <si>
    <t xml:space="preserve">АО "Оммет" </t>
  </si>
  <si>
    <t>Труба стальная электросварная 25 мм *3,2 мм</t>
  </si>
  <si>
    <t>Труба стальная электросварная 32 мм *3,2 мм</t>
  </si>
  <si>
    <t>Труба стальная электросварная 40 мм *3,5 мм</t>
  </si>
  <si>
    <t>Труба стальная электросварная 57 мм *3,0 мм</t>
  </si>
  <si>
    <t>Труба стальная электросварная 76 мм *3,5 мм</t>
  </si>
  <si>
    <t>Труба стальная электросварная 89 мм *3,5 мм</t>
  </si>
  <si>
    <t xml:space="preserve">Доставка длиномером </t>
  </si>
  <si>
    <t>рейс</t>
  </si>
  <si>
    <t xml:space="preserve">ООО "ферум" </t>
  </si>
  <si>
    <t xml:space="preserve">Средняя цена </t>
  </si>
  <si>
    <t xml:space="preserve">рейс. </t>
  </si>
  <si>
    <t>цена  за еденицу</t>
  </si>
  <si>
    <t>Средняя цена предложения</t>
  </si>
  <si>
    <t xml:space="preserve"> итого</t>
  </si>
  <si>
    <t xml:space="preserve">Принятая цена за ед. изм., руб.  с НДС </t>
  </si>
  <si>
    <t xml:space="preserve">Средняя цена за ед. изм., руб.  с НДС </t>
  </si>
  <si>
    <t>Информация о рыночных ценах за ед. изм., руб.  с  НДС</t>
  </si>
  <si>
    <t>предложение №3</t>
  </si>
  <si>
    <t>"__" ______________ 2026 г.</t>
  </si>
  <si>
    <t>Цена единичных расценок  -   1882,35  рублей с учётом НДС</t>
  </si>
  <si>
    <t>цены единицы товара (единичных расценок)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</si>
</sst>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rgb="FFFF0000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1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2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2" fillId="0" borderId="2" xfId="2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1" fillId="0" borderId="2" xfId="0" applyFont="1" applyBorder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28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wrapText="1"/>
    </xf>
    <xf numFmtId="14" fontId="5" fillId="0" borderId="2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164" fontId="0" fillId="0" borderId="24" xfId="0" applyNumberFormat="1" applyBorder="1" applyAlignment="1">
      <alignment horizontal="center" wrapText="1"/>
    </xf>
    <xf numFmtId="0" fontId="0" fillId="0" borderId="16" xfId="0" applyBorder="1" applyAlignment="1">
      <alignment horizontal="center"/>
    </xf>
    <xf numFmtId="164" fontId="0" fillId="0" borderId="24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0" xfId="0" applyAlignment="1"/>
    <xf numFmtId="0" fontId="0" fillId="0" borderId="2" xfId="0" applyNumberFormat="1" applyBorder="1" applyAlignment="1">
      <alignment horizontal="center" wrapText="1"/>
    </xf>
    <xf numFmtId="0" fontId="0" fillId="0" borderId="0" xfId="0" applyAlignment="1">
      <alignment horizontal="center"/>
    </xf>
  </cellXfs>
  <cellStyles count="3">
    <cellStyle name="Обычный" xfId="0" builtinId="0"/>
    <cellStyle name="Обычный 2" xfId="1" xr:uid="{A3C553C3-212D-46F4-ADDE-FF8C3F87338D}"/>
    <cellStyle name="Обычный 3" xfId="2" xr:uid="{FC94C8CA-4F39-41E4-9342-2C8B3E1DD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7"/>
  <sheetViews>
    <sheetView zoomScaleNormal="100" workbookViewId="0">
      <selection activeCell="A2" sqref="A1:J1048576"/>
    </sheetView>
  </sheetViews>
  <sheetFormatPr defaultRowHeight="15.75" x14ac:dyDescent="0.25"/>
  <cols>
    <col min="1" max="1" width="5.42578125" style="19" customWidth="1"/>
    <col min="2" max="2" width="42.42578125" style="5" customWidth="1"/>
    <col min="3" max="3" width="8.5703125" style="12" customWidth="1"/>
    <col min="4" max="4" width="8" style="12" customWidth="1"/>
    <col min="5" max="5" width="8.85546875" style="12" customWidth="1"/>
    <col min="6" max="6" width="18.7109375" style="12" customWidth="1"/>
    <col min="7" max="7" width="17.7109375" style="12" customWidth="1"/>
    <col min="8" max="8" width="22.28515625" style="12" customWidth="1"/>
    <col min="9" max="9" width="11.7109375" style="12" customWidth="1"/>
    <col min="10" max="10" width="13" customWidth="1"/>
    <col min="12" max="13" width="0" hidden="1" customWidth="1"/>
    <col min="14" max="14" width="0" style="5" hidden="1" customWidth="1"/>
    <col min="15" max="15" width="6.85546875" style="6" customWidth="1"/>
    <col min="16" max="16" width="37.28515625" style="6" customWidth="1"/>
    <col min="17" max="17" width="38.85546875" style="6" customWidth="1"/>
    <col min="18" max="18" width="8.85546875" style="7"/>
    <col min="19" max="26" width="8.85546875" style="5"/>
  </cols>
  <sheetData>
    <row r="1" spans="1:26" ht="18" customHeight="1" thickBot="1" x14ac:dyDescent="0.3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26" ht="18" hidden="1" customHeight="1" thickBot="1" x14ac:dyDescent="0.3">
      <c r="A2" s="16"/>
      <c r="C2" s="12" t="s">
        <v>18</v>
      </c>
    </row>
    <row r="3" spans="1:26" ht="18" hidden="1" customHeight="1" thickBot="1" x14ac:dyDescent="0.3">
      <c r="A3" s="16"/>
      <c r="C3" s="12" t="s">
        <v>16</v>
      </c>
    </row>
    <row r="4" spans="1:26" ht="18" hidden="1" customHeight="1" thickBot="1" x14ac:dyDescent="0.3">
      <c r="A4" s="16"/>
      <c r="C4" s="12" t="s">
        <v>6</v>
      </c>
      <c r="E4" s="12">
        <v>22</v>
      </c>
      <c r="F4" s="12" t="s">
        <v>23</v>
      </c>
      <c r="G4" s="12" t="s">
        <v>23</v>
      </c>
      <c r="H4" s="12" t="s">
        <v>23</v>
      </c>
    </row>
    <row r="5" spans="1:26" ht="18" hidden="1" customHeight="1" thickBot="1" x14ac:dyDescent="0.3">
      <c r="A5" s="16"/>
      <c r="C5" s="12" t="s">
        <v>14</v>
      </c>
      <c r="E5" s="12">
        <v>20</v>
      </c>
      <c r="F5" s="12" t="s">
        <v>22</v>
      </c>
      <c r="G5" s="12" t="s">
        <v>22</v>
      </c>
      <c r="H5" s="12" t="s">
        <v>22</v>
      </c>
    </row>
    <row r="6" spans="1:26" ht="18" hidden="1" customHeight="1" thickBot="1" x14ac:dyDescent="0.3">
      <c r="A6" s="16"/>
      <c r="C6" s="12" t="s">
        <v>17</v>
      </c>
      <c r="E6" s="12">
        <v>5</v>
      </c>
      <c r="F6" s="12" t="s">
        <v>20</v>
      </c>
    </row>
    <row r="7" spans="1:26" ht="18" hidden="1" customHeight="1" thickBot="1" x14ac:dyDescent="0.3">
      <c r="A7" s="16"/>
      <c r="C7" s="12" t="s">
        <v>24</v>
      </c>
    </row>
    <row r="8" spans="1:26" ht="18" hidden="1" customHeight="1" thickBot="1" x14ac:dyDescent="0.3">
      <c r="A8" s="16"/>
      <c r="C8" s="12" t="s">
        <v>25</v>
      </c>
    </row>
    <row r="9" spans="1:26" ht="18" hidden="1" customHeight="1" thickBot="1" x14ac:dyDescent="0.3">
      <c r="A9" s="16"/>
      <c r="C9" s="12" t="s">
        <v>15</v>
      </c>
      <c r="E9" s="12">
        <v>0</v>
      </c>
      <c r="F9" s="12" t="s">
        <v>21</v>
      </c>
    </row>
    <row r="10" spans="1:26" ht="24" customHeight="1" thickBot="1" x14ac:dyDescent="0.3">
      <c r="A10" s="66" t="s">
        <v>1</v>
      </c>
      <c r="B10" s="68" t="s">
        <v>2</v>
      </c>
      <c r="C10" s="68" t="s">
        <v>3</v>
      </c>
      <c r="D10" s="68" t="s">
        <v>4</v>
      </c>
      <c r="E10" s="68" t="s">
        <v>5</v>
      </c>
      <c r="F10" s="73" t="s">
        <v>19</v>
      </c>
      <c r="G10" s="73"/>
      <c r="H10" s="73"/>
      <c r="I10" s="74" t="s">
        <v>70</v>
      </c>
      <c r="J10" s="77" t="s">
        <v>59</v>
      </c>
    </row>
    <row r="11" spans="1:26" ht="29.45" customHeight="1" thickBot="1" x14ac:dyDescent="0.3">
      <c r="A11" s="62"/>
      <c r="B11" s="69"/>
      <c r="C11" s="69"/>
      <c r="D11" s="69"/>
      <c r="E11" s="71"/>
      <c r="F11" s="4" t="s">
        <v>11</v>
      </c>
      <c r="G11" s="4" t="s">
        <v>12</v>
      </c>
      <c r="H11" s="4" t="s">
        <v>54</v>
      </c>
      <c r="I11" s="75"/>
      <c r="J11" s="78"/>
    </row>
    <row r="12" spans="1:26" ht="42" customHeight="1" x14ac:dyDescent="0.25">
      <c r="A12" s="62"/>
      <c r="B12" s="69"/>
      <c r="C12" s="69"/>
      <c r="D12" s="69"/>
      <c r="E12" s="71"/>
      <c r="F12" s="1" t="s">
        <v>69</v>
      </c>
      <c r="G12" s="1" t="s">
        <v>60</v>
      </c>
      <c r="H12" s="1">
        <v>0</v>
      </c>
      <c r="I12" s="75"/>
      <c r="J12" s="78"/>
    </row>
    <row r="13" spans="1:26" ht="31.15" customHeight="1" x14ac:dyDescent="0.25">
      <c r="A13" s="62"/>
      <c r="B13" s="69"/>
      <c r="C13" s="69"/>
      <c r="D13" s="69"/>
      <c r="E13" s="71"/>
      <c r="F13" s="3" t="s">
        <v>22</v>
      </c>
      <c r="G13" s="3" t="s">
        <v>22</v>
      </c>
      <c r="H13" s="3" t="s">
        <v>22</v>
      </c>
      <c r="I13" s="76"/>
      <c r="J13" s="78"/>
    </row>
    <row r="14" spans="1:26" x14ac:dyDescent="0.25">
      <c r="A14" s="67"/>
      <c r="B14" s="70"/>
      <c r="C14" s="70"/>
      <c r="D14" s="70"/>
      <c r="E14" s="72"/>
      <c r="F14" s="1" t="s">
        <v>21</v>
      </c>
      <c r="G14" s="1" t="str">
        <f>F14</f>
        <v>за еденицу.</v>
      </c>
      <c r="H14" s="1" t="str">
        <f>F14</f>
        <v>за еденицу.</v>
      </c>
      <c r="I14" s="32" t="str">
        <f>F14</f>
        <v>за еденицу.</v>
      </c>
      <c r="J14" s="33"/>
    </row>
    <row r="15" spans="1:26" s="27" customFormat="1" ht="18.600000000000001" customHeight="1" x14ac:dyDescent="0.25">
      <c r="A15" s="26">
        <v>1</v>
      </c>
      <c r="B15" s="25">
        <v>2</v>
      </c>
      <c r="C15" s="25">
        <v>3</v>
      </c>
      <c r="D15" s="25"/>
      <c r="E15" s="25">
        <v>5</v>
      </c>
      <c r="F15" s="25">
        <v>6</v>
      </c>
      <c r="G15" s="25">
        <v>7</v>
      </c>
      <c r="H15" s="25">
        <v>8</v>
      </c>
      <c r="I15" s="25">
        <v>9</v>
      </c>
      <c r="J15" s="25">
        <v>10</v>
      </c>
      <c r="N15" s="28"/>
      <c r="O15" s="6"/>
      <c r="P15" s="6"/>
      <c r="Q15" s="6"/>
      <c r="R15" s="7"/>
      <c r="S15" s="28"/>
      <c r="T15" s="28"/>
      <c r="U15" s="28"/>
      <c r="V15" s="28"/>
      <c r="W15" s="28"/>
      <c r="X15" s="28"/>
      <c r="Y15" s="28"/>
      <c r="Z15" s="28"/>
    </row>
    <row r="16" spans="1:26" s="27" customFormat="1" ht="18.600000000000001" customHeight="1" x14ac:dyDescent="0.25">
      <c r="A16" s="26"/>
      <c r="B16" s="27" t="s">
        <v>61</v>
      </c>
      <c r="C16" s="25" t="s">
        <v>24</v>
      </c>
      <c r="D16" s="25">
        <v>204</v>
      </c>
      <c r="E16" s="25">
        <v>22</v>
      </c>
      <c r="F16" s="8">
        <f>L16/204</f>
        <v>135.84313725490196</v>
      </c>
      <c r="G16" s="8">
        <f>M16/D16</f>
        <v>179.02</v>
      </c>
      <c r="H16" s="25"/>
      <c r="I16" s="15">
        <f>(F16+G16)/2</f>
        <v>157.43156862745099</v>
      </c>
      <c r="J16" s="24">
        <f>I16*D16</f>
        <v>32116.04</v>
      </c>
      <c r="L16" s="8">
        <v>27712</v>
      </c>
      <c r="M16" s="8">
        <v>36520.080000000002</v>
      </c>
      <c r="N16" s="28"/>
      <c r="O16" s="6"/>
      <c r="P16" s="6"/>
      <c r="Q16" s="6"/>
      <c r="R16" s="7"/>
      <c r="S16" s="28"/>
      <c r="T16" s="28"/>
      <c r="U16" s="28"/>
      <c r="V16" s="28"/>
      <c r="W16" s="28"/>
      <c r="X16" s="28"/>
      <c r="Y16" s="28"/>
      <c r="Z16" s="28"/>
    </row>
    <row r="17" spans="1:26" s="27" customFormat="1" ht="18.600000000000001" customHeight="1" x14ac:dyDescent="0.25">
      <c r="A17" s="26"/>
      <c r="B17" s="27" t="s">
        <v>62</v>
      </c>
      <c r="C17" s="25" t="s">
        <v>24</v>
      </c>
      <c r="D17" s="25">
        <v>204</v>
      </c>
      <c r="E17" s="25">
        <v>22</v>
      </c>
      <c r="F17" s="8">
        <f t="shared" ref="F17:F21" si="0">L17/204</f>
        <v>197.64705882352942</v>
      </c>
      <c r="G17" s="8">
        <f t="shared" ref="G17:G21" si="1">M17/D17</f>
        <v>229.22</v>
      </c>
      <c r="H17" s="25"/>
      <c r="I17" s="15">
        <f t="shared" ref="I17:I22" si="2">(F17+G17)/2</f>
        <v>213.43352941176471</v>
      </c>
      <c r="J17" s="24">
        <f t="shared" ref="J17:J22" si="3">I17*D17</f>
        <v>43540.44</v>
      </c>
      <c r="L17" s="8">
        <v>40320</v>
      </c>
      <c r="M17" s="8">
        <v>46760.88</v>
      </c>
      <c r="N17" s="28"/>
      <c r="O17" s="6"/>
      <c r="P17" s="6"/>
      <c r="Q17" s="6"/>
      <c r="R17" s="7"/>
      <c r="S17" s="28"/>
      <c r="T17" s="28"/>
      <c r="U17" s="28"/>
      <c r="V17" s="28"/>
      <c r="W17" s="28"/>
      <c r="X17" s="28"/>
      <c r="Y17" s="28"/>
      <c r="Z17" s="28"/>
    </row>
    <row r="18" spans="1:26" s="27" customFormat="1" ht="18.600000000000001" customHeight="1" x14ac:dyDescent="0.25">
      <c r="A18" s="46"/>
      <c r="B18" s="27" t="s">
        <v>63</v>
      </c>
      <c r="C18" s="44" t="s">
        <v>24</v>
      </c>
      <c r="D18" s="44">
        <v>204</v>
      </c>
      <c r="E18" s="44">
        <v>22</v>
      </c>
      <c r="F18" s="8">
        <f t="shared" si="0"/>
        <v>284.02941176470586</v>
      </c>
      <c r="G18" s="8">
        <f t="shared" si="1"/>
        <v>307.45</v>
      </c>
      <c r="H18" s="25"/>
      <c r="I18" s="15">
        <f t="shared" si="2"/>
        <v>295.73970588235295</v>
      </c>
      <c r="J18" s="24">
        <f t="shared" si="3"/>
        <v>60330.9</v>
      </c>
      <c r="L18" s="8">
        <v>57942</v>
      </c>
      <c r="M18" s="8">
        <v>62719.8</v>
      </c>
      <c r="N18" s="28"/>
      <c r="O18" s="6"/>
      <c r="P18" s="6"/>
      <c r="Q18" s="6"/>
      <c r="R18" s="7"/>
      <c r="S18" s="28"/>
      <c r="T18" s="28"/>
      <c r="U18" s="28"/>
      <c r="V18" s="28"/>
      <c r="W18" s="28"/>
      <c r="X18" s="28"/>
      <c r="Y18" s="28"/>
      <c r="Z18" s="28"/>
    </row>
    <row r="19" spans="1:26" s="27" customFormat="1" ht="18.600000000000001" customHeight="1" x14ac:dyDescent="0.25">
      <c r="A19" s="26"/>
      <c r="B19" s="47" t="s">
        <v>64</v>
      </c>
      <c r="C19" s="25" t="s">
        <v>24</v>
      </c>
      <c r="D19" s="25">
        <v>204</v>
      </c>
      <c r="E19" s="25">
        <v>22</v>
      </c>
      <c r="F19" s="8">
        <f t="shared" si="0"/>
        <v>256</v>
      </c>
      <c r="G19" s="8">
        <f t="shared" si="1"/>
        <v>294.70999999999998</v>
      </c>
      <c r="H19" s="25"/>
      <c r="I19" s="15">
        <f t="shared" si="2"/>
        <v>275.35500000000002</v>
      </c>
      <c r="J19" s="24">
        <f t="shared" si="3"/>
        <v>56172.420000000006</v>
      </c>
      <c r="L19" s="50">
        <v>52224</v>
      </c>
      <c r="M19" s="8">
        <v>60120.84</v>
      </c>
      <c r="N19" s="28"/>
      <c r="O19" s="6"/>
      <c r="P19" s="6"/>
      <c r="Q19" s="6"/>
      <c r="R19" s="7"/>
      <c r="S19" s="28"/>
      <c r="T19" s="28"/>
      <c r="U19" s="28"/>
      <c r="V19" s="28"/>
      <c r="W19" s="28"/>
      <c r="X19" s="28"/>
      <c r="Y19" s="28"/>
      <c r="Z19" s="28"/>
    </row>
    <row r="20" spans="1:26" s="27" customFormat="1" ht="18.600000000000001" customHeight="1" x14ac:dyDescent="0.25">
      <c r="A20" s="26"/>
      <c r="B20" s="47" t="s">
        <v>65</v>
      </c>
      <c r="C20" s="25" t="s">
        <v>24</v>
      </c>
      <c r="D20" s="25">
        <v>204</v>
      </c>
      <c r="E20" s="25">
        <v>22</v>
      </c>
      <c r="F20" s="8">
        <f t="shared" si="0"/>
        <v>400.62745098039215</v>
      </c>
      <c r="G20" s="8">
        <f t="shared" si="1"/>
        <v>462.34999999999997</v>
      </c>
      <c r="H20" s="25"/>
      <c r="I20" s="15">
        <f t="shared" si="2"/>
        <v>431.48872549019609</v>
      </c>
      <c r="J20" s="24">
        <f t="shared" si="3"/>
        <v>88023.7</v>
      </c>
      <c r="L20" s="50">
        <v>81728</v>
      </c>
      <c r="M20" s="8">
        <v>94319.4</v>
      </c>
      <c r="N20" s="28"/>
      <c r="O20" s="6"/>
      <c r="P20" s="6"/>
      <c r="Q20" s="6"/>
      <c r="R20" s="7"/>
      <c r="S20" s="28"/>
      <c r="T20" s="28"/>
      <c r="U20" s="28"/>
      <c r="V20" s="28"/>
      <c r="W20" s="28"/>
      <c r="X20" s="28"/>
      <c r="Y20" s="28"/>
      <c r="Z20" s="28"/>
    </row>
    <row r="21" spans="1:26" s="27" customFormat="1" ht="18.600000000000001" customHeight="1" x14ac:dyDescent="0.25">
      <c r="A21" s="26"/>
      <c r="B21" s="47" t="s">
        <v>66</v>
      </c>
      <c r="C21" s="25" t="s">
        <v>24</v>
      </c>
      <c r="D21" s="25">
        <v>204</v>
      </c>
      <c r="E21" s="25">
        <v>22</v>
      </c>
      <c r="F21" s="8">
        <f t="shared" si="0"/>
        <v>472.47058823529414</v>
      </c>
      <c r="G21" s="8">
        <f t="shared" si="1"/>
        <v>545.34</v>
      </c>
      <c r="H21" s="25"/>
      <c r="I21" s="15">
        <f t="shared" si="2"/>
        <v>508.90529411764709</v>
      </c>
      <c r="J21" s="24">
        <f t="shared" si="3"/>
        <v>103816.68000000001</v>
      </c>
      <c r="L21" s="50">
        <v>96384</v>
      </c>
      <c r="M21" s="8">
        <v>111249.36</v>
      </c>
      <c r="N21" s="28"/>
      <c r="O21" s="6"/>
      <c r="P21" s="6"/>
      <c r="Q21" s="6"/>
      <c r="R21" s="7"/>
      <c r="S21" s="28"/>
      <c r="T21" s="28"/>
      <c r="U21" s="28"/>
      <c r="V21" s="28"/>
      <c r="W21" s="28"/>
      <c r="X21" s="28"/>
      <c r="Y21" s="28"/>
      <c r="Z21" s="28"/>
    </row>
    <row r="22" spans="1:26" s="27" customFormat="1" ht="18.600000000000001" customHeight="1" x14ac:dyDescent="0.25">
      <c r="A22" s="26"/>
      <c r="B22" s="49" t="s">
        <v>67</v>
      </c>
      <c r="C22" s="49" t="s">
        <v>68</v>
      </c>
      <c r="D22" s="49">
        <v>1</v>
      </c>
      <c r="E22" s="49">
        <v>22</v>
      </c>
      <c r="F22" s="8">
        <v>11000</v>
      </c>
      <c r="G22" s="48">
        <v>7700</v>
      </c>
      <c r="H22" s="25"/>
      <c r="I22" s="15">
        <f t="shared" si="2"/>
        <v>9350</v>
      </c>
      <c r="J22" s="24">
        <f t="shared" si="3"/>
        <v>9350</v>
      </c>
      <c r="L22" s="48">
        <v>11000</v>
      </c>
      <c r="M22" s="48">
        <v>7700</v>
      </c>
      <c r="N22" s="28"/>
      <c r="O22" s="6"/>
      <c r="P22" s="6"/>
      <c r="Q22" s="6"/>
      <c r="R22" s="7"/>
      <c r="S22" s="28"/>
      <c r="T22" s="28"/>
      <c r="U22" s="28"/>
      <c r="V22" s="28"/>
      <c r="W22" s="28"/>
      <c r="X22" s="28"/>
      <c r="Y22" s="28"/>
      <c r="Z22" s="28"/>
    </row>
    <row r="23" spans="1:26" s="27" customFormat="1" ht="24.6" customHeight="1" x14ac:dyDescent="0.25">
      <c r="A23" s="69" t="s">
        <v>13</v>
      </c>
      <c r="B23" s="69"/>
      <c r="C23" s="69"/>
      <c r="D23" s="69"/>
      <c r="E23" s="69"/>
      <c r="F23" s="45">
        <f>SUM(F16:F21)</f>
        <v>1746.6176470588234</v>
      </c>
      <c r="G23" s="15">
        <f>SUM(G16:G21)</f>
        <v>2018.0900000000001</v>
      </c>
      <c r="H23" s="15">
        <f>SUM(H16:H22)</f>
        <v>0</v>
      </c>
      <c r="I23" s="15">
        <f>SUM(I16:I22)</f>
        <v>11232.353823529413</v>
      </c>
      <c r="J23" s="15">
        <f>SUM(J16:J22)</f>
        <v>393350.18</v>
      </c>
      <c r="N23" s="28"/>
      <c r="O23" s="6"/>
      <c r="P23" s="6"/>
      <c r="Q23" s="6"/>
      <c r="R23" s="7"/>
      <c r="S23" s="28"/>
      <c r="T23" s="28"/>
      <c r="U23" s="28"/>
      <c r="V23" s="28"/>
      <c r="W23" s="28"/>
      <c r="X23" s="28"/>
      <c r="Y23" s="28"/>
      <c r="Z23" s="28"/>
    </row>
    <row r="24" spans="1:26" x14ac:dyDescent="0.25">
      <c r="A24" s="18" t="s">
        <v>7</v>
      </c>
      <c r="B24" s="11"/>
      <c r="C24" s="13"/>
      <c r="D24" s="13"/>
      <c r="E24" s="13"/>
      <c r="F24" s="13"/>
      <c r="G24" s="13"/>
      <c r="H24" s="13"/>
      <c r="I24" s="13"/>
      <c r="J24" s="2"/>
    </row>
    <row r="25" spans="1:26" ht="4.9000000000000004" customHeight="1" x14ac:dyDescent="0.25">
      <c r="A25" s="18"/>
    </row>
    <row r="26" spans="1:26" ht="18" customHeight="1" x14ac:dyDescent="0.25">
      <c r="A26" s="18" t="s">
        <v>8</v>
      </c>
    </row>
    <row r="27" spans="1:26" ht="6.6" customHeight="1" x14ac:dyDescent="0.25">
      <c r="A27" s="18" t="s">
        <v>9</v>
      </c>
    </row>
    <row r="28" spans="1:26" x14ac:dyDescent="0.25">
      <c r="A28" s="18" t="s">
        <v>10</v>
      </c>
    </row>
    <row r="30" spans="1:26" ht="15.6" customHeight="1" x14ac:dyDescent="0.25">
      <c r="C30" s="6"/>
      <c r="D30" s="6"/>
    </row>
    <row r="31" spans="1:26" ht="15.6" customHeight="1" x14ac:dyDescent="0.25">
      <c r="B31" s="6"/>
      <c r="C31" s="6"/>
      <c r="D31" s="6"/>
    </row>
    <row r="32" spans="1:26" ht="15.6" customHeight="1" x14ac:dyDescent="0.25">
      <c r="B32" s="6"/>
      <c r="C32" s="6"/>
      <c r="D32" s="6"/>
    </row>
    <row r="33" spans="1:8" x14ac:dyDescent="0.25">
      <c r="B33" s="6"/>
      <c r="C33" s="6"/>
      <c r="D33" s="6"/>
    </row>
    <row r="34" spans="1:8" x14ac:dyDescent="0.25">
      <c r="B34" s="6"/>
      <c r="C34" s="6"/>
      <c r="D34" s="6"/>
    </row>
    <row r="35" spans="1:8" x14ac:dyDescent="0.25">
      <c r="B35" s="6"/>
      <c r="C35" s="6"/>
      <c r="D35" s="6"/>
    </row>
    <row r="36" spans="1:8" x14ac:dyDescent="0.25">
      <c r="B36" s="6"/>
      <c r="C36" s="6"/>
      <c r="D36" s="6"/>
    </row>
    <row r="37" spans="1:8" x14ac:dyDescent="0.25">
      <c r="A37" s="81" t="s">
        <v>26</v>
      </c>
      <c r="B37" s="81"/>
      <c r="C37" s="81"/>
      <c r="D37" s="81"/>
      <c r="E37" s="81"/>
      <c r="F37" s="81"/>
    </row>
    <row r="38" spans="1:8" ht="15.6" customHeight="1" x14ac:dyDescent="0.25">
      <c r="A38" s="81" t="s">
        <v>27</v>
      </c>
      <c r="B38" s="81"/>
      <c r="C38" s="81"/>
      <c r="D38" s="81"/>
      <c r="E38" s="81"/>
      <c r="F38" s="81"/>
    </row>
    <row r="39" spans="1:8" ht="16.149999999999999" customHeight="1" thickBot="1" x14ac:dyDescent="0.3"/>
    <row r="40" spans="1:8" ht="31.9" customHeight="1" thickBot="1" x14ac:dyDescent="0.3">
      <c r="A40" s="20" t="s">
        <v>1</v>
      </c>
      <c r="B40" s="10" t="s">
        <v>28</v>
      </c>
      <c r="C40" s="87" t="s">
        <v>29</v>
      </c>
      <c r="D40" s="87"/>
      <c r="E40" s="87"/>
      <c r="F40" s="88"/>
    </row>
    <row r="41" spans="1:8" ht="31.15" customHeight="1" x14ac:dyDescent="0.25">
      <c r="A41" s="21">
        <v>1</v>
      </c>
      <c r="B41" s="9" t="s">
        <v>30</v>
      </c>
      <c r="C41" s="89" t="s">
        <v>31</v>
      </c>
      <c r="D41" s="89"/>
      <c r="E41" s="89"/>
      <c r="F41" s="90"/>
    </row>
    <row r="42" spans="1:8" ht="15.6" customHeight="1" x14ac:dyDescent="0.25">
      <c r="A42" s="17">
        <f>A41+1</f>
        <v>2</v>
      </c>
      <c r="B42" s="8" t="s">
        <v>43</v>
      </c>
      <c r="C42" s="60" t="s">
        <v>45</v>
      </c>
      <c r="D42" s="60"/>
      <c r="E42" s="60"/>
      <c r="F42" s="61"/>
    </row>
    <row r="43" spans="1:8" ht="36" customHeight="1" x14ac:dyDescent="0.25">
      <c r="A43" s="17">
        <f t="shared" ref="A43:A49" si="4">A42+1</f>
        <v>3</v>
      </c>
      <c r="B43" s="8" t="s">
        <v>44</v>
      </c>
      <c r="C43" s="63" t="s">
        <v>57</v>
      </c>
      <c r="D43" s="63"/>
      <c r="E43" s="63"/>
      <c r="F43" s="64"/>
      <c r="G43" s="35"/>
      <c r="H43" s="34"/>
    </row>
    <row r="44" spans="1:8" ht="31.5" x14ac:dyDescent="0.25">
      <c r="A44" s="17">
        <f t="shared" si="4"/>
        <v>4</v>
      </c>
      <c r="B44" s="8" t="s">
        <v>32</v>
      </c>
      <c r="C44" s="60"/>
      <c r="D44" s="60"/>
      <c r="E44" s="60"/>
      <c r="F44" s="61"/>
    </row>
    <row r="45" spans="1:8" ht="31.5" x14ac:dyDescent="0.25">
      <c r="A45" s="17">
        <f t="shared" si="4"/>
        <v>5</v>
      </c>
      <c r="B45" s="8" t="s">
        <v>46</v>
      </c>
      <c r="C45" s="60"/>
      <c r="D45" s="60"/>
      <c r="E45" s="60"/>
      <c r="F45" s="61"/>
    </row>
    <row r="46" spans="1:8" ht="31.5" x14ac:dyDescent="0.25">
      <c r="A46" s="17">
        <f t="shared" si="4"/>
        <v>6</v>
      </c>
      <c r="B46" s="8" t="s">
        <v>33</v>
      </c>
      <c r="C46" s="60" t="s">
        <v>34</v>
      </c>
      <c r="D46" s="60"/>
      <c r="E46" s="60"/>
      <c r="F46" s="61"/>
    </row>
    <row r="47" spans="1:8" ht="51.75" customHeight="1" x14ac:dyDescent="0.25">
      <c r="A47" s="17">
        <f t="shared" si="4"/>
        <v>7</v>
      </c>
      <c r="B47" s="14" t="s">
        <v>56</v>
      </c>
      <c r="C47" s="57" t="s">
        <v>73</v>
      </c>
      <c r="D47" s="57"/>
      <c r="E47" s="57"/>
      <c r="F47" s="58"/>
    </row>
    <row r="48" spans="1:8" x14ac:dyDescent="0.25">
      <c r="A48" s="22">
        <f t="shared" si="4"/>
        <v>8</v>
      </c>
      <c r="B48" s="14" t="s">
        <v>58</v>
      </c>
      <c r="C48" s="59">
        <v>450000</v>
      </c>
      <c r="D48" s="60"/>
      <c r="E48" s="60"/>
      <c r="F48" s="61"/>
    </row>
    <row r="49" spans="1:6" x14ac:dyDescent="0.25">
      <c r="A49" s="62">
        <f t="shared" si="4"/>
        <v>9</v>
      </c>
      <c r="B49" s="60" t="s">
        <v>35</v>
      </c>
      <c r="C49" s="60" t="str">
        <f>F12</f>
        <v xml:space="preserve">ООО "ферум" </v>
      </c>
      <c r="D49" s="60"/>
      <c r="E49" s="60"/>
      <c r="F49" s="61"/>
    </row>
    <row r="50" spans="1:6" ht="15.6" customHeight="1" x14ac:dyDescent="0.25">
      <c r="A50" s="62"/>
      <c r="B50" s="60"/>
      <c r="C50" s="60" t="str">
        <f>G12</f>
        <v xml:space="preserve">АО "Оммет" </v>
      </c>
      <c r="D50" s="60"/>
      <c r="E50" s="60"/>
      <c r="F50" s="61"/>
    </row>
    <row r="51" spans="1:6" x14ac:dyDescent="0.25">
      <c r="A51" s="62"/>
      <c r="B51" s="60"/>
      <c r="C51" s="60">
        <f>H12</f>
        <v>0</v>
      </c>
      <c r="D51" s="60"/>
      <c r="E51" s="60"/>
      <c r="F51" s="61"/>
    </row>
    <row r="52" spans="1:6" ht="15.6" customHeight="1" x14ac:dyDescent="0.25">
      <c r="A52" s="62">
        <f>A49+1</f>
        <v>10</v>
      </c>
      <c r="B52" s="69" t="s">
        <v>36</v>
      </c>
      <c r="C52" s="60" t="s">
        <v>37</v>
      </c>
      <c r="D52" s="60"/>
      <c r="E52" s="60"/>
      <c r="F52" s="61"/>
    </row>
    <row r="53" spans="1:6" ht="15.6" customHeight="1" x14ac:dyDescent="0.25">
      <c r="A53" s="62"/>
      <c r="B53" s="69"/>
      <c r="C53" s="60" t="s">
        <v>38</v>
      </c>
      <c r="D53" s="60"/>
      <c r="E53" s="60"/>
      <c r="F53" s="61"/>
    </row>
    <row r="54" spans="1:6" ht="15.6" customHeight="1" x14ac:dyDescent="0.25">
      <c r="A54" s="62"/>
      <c r="B54" s="69"/>
      <c r="C54" s="60" t="s">
        <v>39</v>
      </c>
      <c r="D54" s="60"/>
      <c r="E54" s="60"/>
      <c r="F54" s="61"/>
    </row>
    <row r="55" spans="1:6" ht="16.149999999999999" customHeight="1" thickBot="1" x14ac:dyDescent="0.3">
      <c r="A55" s="85"/>
      <c r="B55" s="84"/>
      <c r="C55" s="82" t="s">
        <v>40</v>
      </c>
      <c r="D55" s="82"/>
      <c r="E55" s="82"/>
      <c r="F55" s="83"/>
    </row>
    <row r="56" spans="1:6" x14ac:dyDescent="0.25">
      <c r="A56" s="23"/>
      <c r="B56" s="7"/>
      <c r="C56" s="6"/>
    </row>
    <row r="57" spans="1:6" ht="15.6" customHeight="1" x14ac:dyDescent="0.25">
      <c r="A57" s="81" t="s">
        <v>41</v>
      </c>
      <c r="B57" s="81"/>
      <c r="C57" s="81"/>
      <c r="D57" s="81"/>
      <c r="E57" s="81"/>
      <c r="F57" s="81"/>
    </row>
    <row r="58" spans="1:6" ht="25.9" customHeight="1" x14ac:dyDescent="0.25">
      <c r="A58" s="86" t="s">
        <v>42</v>
      </c>
      <c r="B58" s="86"/>
      <c r="C58" s="86"/>
      <c r="D58" s="86"/>
      <c r="E58" s="86"/>
    </row>
    <row r="67" spans="1:26" x14ac:dyDescent="0.25">
      <c r="A67" s="36"/>
      <c r="B67" s="37"/>
      <c r="C67" s="38"/>
      <c r="D67" s="38"/>
      <c r="E67" s="38"/>
      <c r="F67" s="38"/>
    </row>
    <row r="68" spans="1:26" x14ac:dyDescent="0.25">
      <c r="A68" s="36"/>
      <c r="B68" s="37"/>
      <c r="C68" s="38"/>
      <c r="D68" s="38"/>
      <c r="E68" s="38"/>
      <c r="F68" s="38"/>
    </row>
    <row r="69" spans="1:26" x14ac:dyDescent="0.25">
      <c r="A69" s="36"/>
      <c r="B69" s="37"/>
      <c r="C69" s="38"/>
      <c r="D69" s="38"/>
      <c r="E69" s="38" t="s">
        <v>47</v>
      </c>
      <c r="F69" s="38"/>
    </row>
    <row r="70" spans="1:26" x14ac:dyDescent="0.25">
      <c r="A70" s="36"/>
      <c r="B70" s="37"/>
      <c r="C70" s="38"/>
      <c r="D70" s="38"/>
      <c r="E70" s="38" t="s">
        <v>48</v>
      </c>
      <c r="F70" s="38"/>
    </row>
    <row r="71" spans="1:26" x14ac:dyDescent="0.25">
      <c r="A71" s="36"/>
      <c r="B71" s="37"/>
      <c r="C71" s="38"/>
      <c r="D71" s="38" t="s">
        <v>9</v>
      </c>
      <c r="E71" s="38"/>
      <c r="F71" s="38"/>
    </row>
    <row r="72" spans="1:26" x14ac:dyDescent="0.25">
      <c r="A72" s="79" t="s">
        <v>49</v>
      </c>
      <c r="B72" s="79"/>
      <c r="C72" s="79"/>
      <c r="D72" s="79"/>
      <c r="E72" s="79"/>
      <c r="F72" s="79"/>
    </row>
    <row r="73" spans="1:26" x14ac:dyDescent="0.25">
      <c r="A73" s="36"/>
      <c r="B73" s="37"/>
      <c r="C73" s="38"/>
      <c r="D73" s="38"/>
      <c r="E73" s="38"/>
      <c r="F73" s="51"/>
      <c r="G73" s="52"/>
    </row>
    <row r="74" spans="1:26" x14ac:dyDescent="0.25">
      <c r="A74" s="36"/>
      <c r="B74" s="37"/>
      <c r="C74" s="38"/>
      <c r="D74" s="38"/>
      <c r="E74" s="38"/>
      <c r="F74" s="51"/>
      <c r="G74" s="52"/>
    </row>
    <row r="75" spans="1:26" s="29" customFormat="1" ht="27.6" customHeight="1" x14ac:dyDescent="0.25">
      <c r="A75" s="39" t="s">
        <v>50</v>
      </c>
      <c r="B75" s="40" t="s">
        <v>51</v>
      </c>
      <c r="C75" s="41" t="s">
        <v>52</v>
      </c>
      <c r="D75" s="41" t="s">
        <v>55</v>
      </c>
      <c r="E75" s="40" t="s">
        <v>72</v>
      </c>
      <c r="F75" s="53"/>
      <c r="G75" s="54"/>
      <c r="N75" s="30"/>
      <c r="O75" s="31"/>
      <c r="P75" s="31"/>
      <c r="Q75" s="31"/>
      <c r="R75" s="31"/>
      <c r="S75" s="30"/>
      <c r="T75" s="30"/>
      <c r="U75" s="30"/>
      <c r="V75" s="30"/>
      <c r="W75" s="30"/>
      <c r="X75" s="30"/>
      <c r="Y75" s="30"/>
      <c r="Z75" s="30"/>
    </row>
    <row r="76" spans="1:26" s="29" customFormat="1" ht="30" x14ac:dyDescent="0.25">
      <c r="A76" s="39"/>
      <c r="B76" s="40" t="str">
        <f>B16</f>
        <v>Труба стальная электросварная 25 мм *3,2 мм</v>
      </c>
      <c r="C76" s="41" t="str">
        <f>C16</f>
        <v>м.п.</v>
      </c>
      <c r="D76" s="41">
        <v>1</v>
      </c>
      <c r="E76" s="43">
        <f>I16</f>
        <v>157.43156862745099</v>
      </c>
      <c r="F76" s="53"/>
      <c r="G76" s="54"/>
      <c r="N76" s="30"/>
      <c r="O76" s="31"/>
      <c r="P76" s="31"/>
      <c r="Q76" s="31"/>
      <c r="R76" s="31"/>
      <c r="S76" s="30"/>
      <c r="T76" s="30"/>
      <c r="U76" s="30"/>
      <c r="V76" s="30"/>
      <c r="W76" s="30"/>
      <c r="X76" s="30"/>
      <c r="Y76" s="30"/>
      <c r="Z76" s="30"/>
    </row>
    <row r="77" spans="1:26" s="29" customFormat="1" ht="30" x14ac:dyDescent="0.25">
      <c r="A77" s="39"/>
      <c r="B77" s="40" t="str">
        <f t="shared" ref="B77:C82" si="5">B17</f>
        <v>Труба стальная электросварная 32 мм *3,2 мм</v>
      </c>
      <c r="C77" s="41" t="str">
        <f t="shared" si="5"/>
        <v>м.п.</v>
      </c>
      <c r="D77" s="41">
        <v>1</v>
      </c>
      <c r="E77" s="43">
        <f t="shared" ref="E77:E82" si="6">I17</f>
        <v>213.43352941176471</v>
      </c>
      <c r="F77" s="53"/>
      <c r="G77" s="54"/>
      <c r="N77" s="30"/>
      <c r="O77" s="31"/>
      <c r="P77" s="31"/>
      <c r="Q77" s="31"/>
      <c r="R77" s="31"/>
      <c r="S77" s="30"/>
      <c r="T77" s="30"/>
      <c r="U77" s="30"/>
      <c r="V77" s="30"/>
      <c r="W77" s="30"/>
      <c r="X77" s="30"/>
      <c r="Y77" s="30"/>
      <c r="Z77" s="30"/>
    </row>
    <row r="78" spans="1:26" s="29" customFormat="1" ht="30" x14ac:dyDescent="0.25">
      <c r="A78" s="39"/>
      <c r="B78" s="40" t="str">
        <f t="shared" si="5"/>
        <v>Труба стальная электросварная 40 мм *3,5 мм</v>
      </c>
      <c r="C78" s="41" t="str">
        <f t="shared" si="5"/>
        <v>м.п.</v>
      </c>
      <c r="D78" s="41">
        <v>1</v>
      </c>
      <c r="E78" s="43">
        <f t="shared" si="6"/>
        <v>295.73970588235295</v>
      </c>
      <c r="F78" s="53"/>
      <c r="G78" s="54"/>
      <c r="N78" s="30"/>
      <c r="O78" s="31"/>
      <c r="P78" s="31"/>
      <c r="Q78" s="31"/>
      <c r="R78" s="31"/>
      <c r="S78" s="30"/>
      <c r="T78" s="30"/>
      <c r="U78" s="30"/>
      <c r="V78" s="30"/>
      <c r="W78" s="30"/>
      <c r="X78" s="30"/>
      <c r="Y78" s="30"/>
      <c r="Z78" s="30"/>
    </row>
    <row r="79" spans="1:26" s="29" customFormat="1" ht="30" x14ac:dyDescent="0.25">
      <c r="A79" s="39"/>
      <c r="B79" s="40" t="str">
        <f t="shared" si="5"/>
        <v>Труба стальная электросварная 57 мм *3,0 мм</v>
      </c>
      <c r="C79" s="41" t="str">
        <f t="shared" si="5"/>
        <v>м.п.</v>
      </c>
      <c r="D79" s="41">
        <v>1</v>
      </c>
      <c r="E79" s="43">
        <f t="shared" si="6"/>
        <v>275.35500000000002</v>
      </c>
      <c r="F79" s="53"/>
      <c r="G79" s="54"/>
      <c r="N79" s="30"/>
      <c r="O79" s="31"/>
      <c r="P79" s="31"/>
      <c r="Q79" s="31"/>
      <c r="R79" s="31"/>
      <c r="S79" s="30"/>
      <c r="T79" s="30"/>
      <c r="U79" s="30"/>
      <c r="V79" s="30"/>
      <c r="W79" s="30"/>
      <c r="X79" s="30"/>
      <c r="Y79" s="30"/>
      <c r="Z79" s="30"/>
    </row>
    <row r="80" spans="1:26" s="29" customFormat="1" ht="30" x14ac:dyDescent="0.25">
      <c r="A80" s="39"/>
      <c r="B80" s="40" t="str">
        <f t="shared" si="5"/>
        <v>Труба стальная электросварная 76 мм *3,5 мм</v>
      </c>
      <c r="C80" s="41" t="str">
        <f t="shared" si="5"/>
        <v>м.п.</v>
      </c>
      <c r="D80" s="41">
        <v>1</v>
      </c>
      <c r="E80" s="43">
        <f t="shared" si="6"/>
        <v>431.48872549019609</v>
      </c>
      <c r="F80" s="53"/>
      <c r="G80" s="54"/>
      <c r="N80" s="30"/>
      <c r="O80" s="31"/>
      <c r="P80" s="31"/>
      <c r="Q80" s="31"/>
      <c r="R80" s="31"/>
      <c r="S80" s="30"/>
      <c r="T80" s="30"/>
      <c r="U80" s="30"/>
      <c r="V80" s="30"/>
      <c r="W80" s="30"/>
      <c r="X80" s="30"/>
      <c r="Y80" s="30"/>
      <c r="Z80" s="30"/>
    </row>
    <row r="81" spans="1:26" s="29" customFormat="1" ht="30" x14ac:dyDescent="0.25">
      <c r="A81" s="39"/>
      <c r="B81" s="40" t="str">
        <f t="shared" si="5"/>
        <v>Труба стальная электросварная 89 мм *3,5 мм</v>
      </c>
      <c r="C81" s="41" t="str">
        <f t="shared" si="5"/>
        <v>м.п.</v>
      </c>
      <c r="D81" s="41">
        <v>1</v>
      </c>
      <c r="E81" s="43">
        <f t="shared" si="6"/>
        <v>508.90529411764709</v>
      </c>
      <c r="F81" s="53"/>
      <c r="G81" s="54"/>
      <c r="N81" s="30"/>
      <c r="O81" s="31"/>
      <c r="P81" s="31"/>
      <c r="Q81" s="31"/>
      <c r="R81" s="31"/>
      <c r="S81" s="30"/>
      <c r="T81" s="30"/>
      <c r="U81" s="30"/>
      <c r="V81" s="30"/>
      <c r="W81" s="30"/>
      <c r="X81" s="30"/>
      <c r="Y81" s="30"/>
      <c r="Z81" s="30"/>
    </row>
    <row r="82" spans="1:26" s="29" customFormat="1" ht="16.149999999999999" customHeight="1" x14ac:dyDescent="0.25">
      <c r="A82" s="39"/>
      <c r="B82" s="40" t="str">
        <f t="shared" si="5"/>
        <v xml:space="preserve">Доставка длиномером </v>
      </c>
      <c r="C82" s="42" t="s">
        <v>71</v>
      </c>
      <c r="D82" s="41">
        <v>1</v>
      </c>
      <c r="E82" s="43">
        <f t="shared" si="6"/>
        <v>9350</v>
      </c>
      <c r="F82" s="55"/>
      <c r="G82" s="54"/>
      <c r="N82" s="30"/>
      <c r="O82" s="31"/>
      <c r="P82" s="31"/>
      <c r="Q82" s="31"/>
      <c r="R82" s="31"/>
      <c r="S82" s="30"/>
      <c r="T82" s="30"/>
      <c r="U82" s="30"/>
      <c r="V82" s="30"/>
      <c r="W82" s="30"/>
      <c r="X82" s="30"/>
      <c r="Y82" s="30"/>
      <c r="Z82" s="30"/>
    </row>
    <row r="83" spans="1:26" x14ac:dyDescent="0.25">
      <c r="A83" s="80" t="s">
        <v>53</v>
      </c>
      <c r="B83" s="80"/>
      <c r="C83" s="80"/>
      <c r="D83" s="80"/>
      <c r="E83" s="80"/>
      <c r="F83" s="56"/>
      <c r="G83" s="52"/>
    </row>
    <row r="84" spans="1:26" x14ac:dyDescent="0.25">
      <c r="A84" s="36"/>
      <c r="B84" s="37"/>
      <c r="C84" s="38"/>
      <c r="D84" s="38"/>
      <c r="E84" s="38"/>
      <c r="F84" s="51"/>
      <c r="G84" s="52"/>
    </row>
    <row r="85" spans="1:26" x14ac:dyDescent="0.25">
      <c r="A85" s="36"/>
      <c r="B85" s="37"/>
      <c r="C85" s="38"/>
      <c r="D85" s="38"/>
      <c r="E85" s="38"/>
      <c r="F85" s="51"/>
      <c r="G85" s="52"/>
    </row>
    <row r="86" spans="1:26" x14ac:dyDescent="0.25">
      <c r="A86" s="36"/>
      <c r="B86" s="37"/>
      <c r="C86" s="38"/>
      <c r="D86" s="38"/>
      <c r="E86" s="38"/>
      <c r="F86" s="51"/>
      <c r="G86" s="52"/>
    </row>
    <row r="87" spans="1:26" x14ac:dyDescent="0.25">
      <c r="A87" s="36"/>
      <c r="B87" s="37"/>
      <c r="C87" s="38"/>
      <c r="D87" s="38"/>
      <c r="E87" s="38"/>
      <c r="F87" s="38"/>
    </row>
  </sheetData>
  <mergeCells count="36">
    <mergeCell ref="A72:F72"/>
    <mergeCell ref="A83:E83"/>
    <mergeCell ref="A23:E23"/>
    <mergeCell ref="C51:F51"/>
    <mergeCell ref="A57:F57"/>
    <mergeCell ref="C55:F55"/>
    <mergeCell ref="C54:F54"/>
    <mergeCell ref="B52:B55"/>
    <mergeCell ref="A52:A55"/>
    <mergeCell ref="C52:F52"/>
    <mergeCell ref="C53:F53"/>
    <mergeCell ref="A37:F37"/>
    <mergeCell ref="A38:F38"/>
    <mergeCell ref="A58:E58"/>
    <mergeCell ref="C40:F40"/>
    <mergeCell ref="C41:F41"/>
    <mergeCell ref="A1:J1"/>
    <mergeCell ref="A10:A14"/>
    <mergeCell ref="B10:B14"/>
    <mergeCell ref="C10:C14"/>
    <mergeCell ref="D10:D14"/>
    <mergeCell ref="E10:E14"/>
    <mergeCell ref="F10:H10"/>
    <mergeCell ref="I10:I13"/>
    <mergeCell ref="J10:J13"/>
    <mergeCell ref="C42:F42"/>
    <mergeCell ref="C43:F43"/>
    <mergeCell ref="C44:F44"/>
    <mergeCell ref="C45:F45"/>
    <mergeCell ref="C46:F46"/>
    <mergeCell ref="C47:F47"/>
    <mergeCell ref="C48:F48"/>
    <mergeCell ref="B49:B51"/>
    <mergeCell ref="A49:A51"/>
    <mergeCell ref="C49:F49"/>
    <mergeCell ref="C50:F50"/>
  </mergeCells>
  <phoneticPr fontId="9" type="noConversion"/>
  <pageMargins left="0.25" right="0.25" top="0.75" bottom="0.75" header="0.3" footer="0.3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6BDC3-8408-4E37-ABC2-17A87A8F241C}">
  <dimension ref="A1:J75"/>
  <sheetViews>
    <sheetView tabSelected="1" workbookViewId="0">
      <selection activeCell="H22" sqref="H22"/>
    </sheetView>
  </sheetViews>
  <sheetFormatPr defaultRowHeight="15" x14ac:dyDescent="0.25"/>
  <cols>
    <col min="2" max="2" width="42.85546875" style="5" customWidth="1"/>
    <col min="3" max="3" width="11.5703125" style="12" customWidth="1"/>
    <col min="6" max="6" width="18.140625" style="102" customWidth="1"/>
    <col min="7" max="7" width="20" style="12" customWidth="1"/>
    <col min="8" max="8" width="21.7109375" style="12" customWidth="1"/>
    <col min="9" max="9" width="21.7109375" style="102" customWidth="1"/>
    <col min="10" max="10" width="21.42578125" style="102" customWidth="1"/>
  </cols>
  <sheetData>
    <row r="1" spans="1:10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x14ac:dyDescent="0.25">
      <c r="B2" s="93" t="s">
        <v>81</v>
      </c>
      <c r="C2" s="112"/>
      <c r="D2" s="112"/>
      <c r="E2" s="112"/>
      <c r="F2" s="112"/>
      <c r="G2" s="112"/>
      <c r="H2" s="112"/>
      <c r="I2" s="112"/>
    </row>
    <row r="4" spans="1:10" ht="30" x14ac:dyDescent="0.25">
      <c r="A4" s="92" t="s">
        <v>1</v>
      </c>
      <c r="B4" s="92" t="s">
        <v>2</v>
      </c>
      <c r="C4" s="98" t="s">
        <v>3</v>
      </c>
      <c r="D4" s="92" t="s">
        <v>4</v>
      </c>
      <c r="E4" s="92" t="s">
        <v>5</v>
      </c>
      <c r="F4" s="103" t="s">
        <v>77</v>
      </c>
      <c r="G4" s="104"/>
      <c r="H4" s="105"/>
      <c r="I4" s="106" t="s">
        <v>76</v>
      </c>
      <c r="J4" s="108" t="s">
        <v>75</v>
      </c>
    </row>
    <row r="5" spans="1:10" ht="30.75" customHeight="1" x14ac:dyDescent="0.25">
      <c r="A5" s="91"/>
      <c r="B5" s="92"/>
      <c r="C5" s="95"/>
      <c r="D5" s="91"/>
      <c r="E5" s="91"/>
      <c r="F5" s="96" t="s">
        <v>11</v>
      </c>
      <c r="G5" s="95" t="s">
        <v>12</v>
      </c>
      <c r="H5" s="95" t="s">
        <v>78</v>
      </c>
      <c r="I5" s="107"/>
      <c r="J5" s="109"/>
    </row>
    <row r="6" spans="1:10" x14ac:dyDescent="0.25">
      <c r="A6" s="95">
        <v>1</v>
      </c>
      <c r="B6" s="98">
        <v>2</v>
      </c>
      <c r="C6" s="95">
        <v>3</v>
      </c>
      <c r="D6" s="95"/>
      <c r="E6" s="95">
        <v>5</v>
      </c>
      <c r="F6" s="111">
        <v>6</v>
      </c>
      <c r="G6" s="95">
        <v>7</v>
      </c>
      <c r="H6" s="95">
        <v>8</v>
      </c>
      <c r="I6" s="97">
        <v>9</v>
      </c>
      <c r="J6" s="97">
        <v>10</v>
      </c>
    </row>
    <row r="7" spans="1:10" ht="30" x14ac:dyDescent="0.25">
      <c r="A7" s="95">
        <v>1</v>
      </c>
      <c r="B7" s="92" t="s">
        <v>61</v>
      </c>
      <c r="C7" s="95" t="s">
        <v>24</v>
      </c>
      <c r="D7" s="95">
        <v>1</v>
      </c>
      <c r="E7" s="95">
        <v>22</v>
      </c>
      <c r="F7" s="96">
        <v>135.84313725490196</v>
      </c>
      <c r="G7" s="95">
        <v>179.02</v>
      </c>
      <c r="H7" s="95">
        <v>0</v>
      </c>
      <c r="I7" s="96">
        <v>157.43156862745099</v>
      </c>
      <c r="J7" s="96">
        <v>157.43156862745099</v>
      </c>
    </row>
    <row r="8" spans="1:10" ht="30" x14ac:dyDescent="0.25">
      <c r="A8" s="95">
        <v>2</v>
      </c>
      <c r="B8" s="92" t="s">
        <v>62</v>
      </c>
      <c r="C8" s="95" t="s">
        <v>24</v>
      </c>
      <c r="D8" s="95">
        <v>1</v>
      </c>
      <c r="E8" s="95">
        <v>22</v>
      </c>
      <c r="F8" s="96">
        <v>197.64705882352942</v>
      </c>
      <c r="G8" s="95">
        <v>229.22</v>
      </c>
      <c r="H8" s="95">
        <v>0</v>
      </c>
      <c r="I8" s="96">
        <v>213.43352941176471</v>
      </c>
      <c r="J8" s="96">
        <v>213.43352941176471</v>
      </c>
    </row>
    <row r="9" spans="1:10" ht="30" x14ac:dyDescent="0.25">
      <c r="A9" s="95">
        <v>3</v>
      </c>
      <c r="B9" s="92" t="s">
        <v>63</v>
      </c>
      <c r="C9" s="95" t="s">
        <v>24</v>
      </c>
      <c r="D9" s="95">
        <v>1</v>
      </c>
      <c r="E9" s="95">
        <v>22</v>
      </c>
      <c r="F9" s="96">
        <v>284.02941176470586</v>
      </c>
      <c r="G9" s="95">
        <v>307.45</v>
      </c>
      <c r="H9" s="95">
        <v>0</v>
      </c>
      <c r="I9" s="96">
        <v>295.73970588235295</v>
      </c>
      <c r="J9" s="96">
        <v>295.73970588235295</v>
      </c>
    </row>
    <row r="10" spans="1:10" ht="30" x14ac:dyDescent="0.25">
      <c r="A10" s="95">
        <v>4</v>
      </c>
      <c r="B10" s="92" t="s">
        <v>64</v>
      </c>
      <c r="C10" s="95" t="s">
        <v>24</v>
      </c>
      <c r="D10" s="95">
        <v>1</v>
      </c>
      <c r="E10" s="95">
        <v>22</v>
      </c>
      <c r="F10" s="96">
        <v>256</v>
      </c>
      <c r="G10" s="95">
        <v>294.70999999999998</v>
      </c>
      <c r="H10" s="95">
        <v>0</v>
      </c>
      <c r="I10" s="96">
        <v>275.35500000000002</v>
      </c>
      <c r="J10" s="96">
        <v>275.35500000000002</v>
      </c>
    </row>
    <row r="11" spans="1:10" ht="30" x14ac:dyDescent="0.25">
      <c r="A11" s="95">
        <v>5</v>
      </c>
      <c r="B11" s="92" t="s">
        <v>65</v>
      </c>
      <c r="C11" s="95" t="s">
        <v>24</v>
      </c>
      <c r="D11" s="95">
        <v>1</v>
      </c>
      <c r="E11" s="95">
        <v>22</v>
      </c>
      <c r="F11" s="96">
        <v>400.62745098039215</v>
      </c>
      <c r="G11" s="95">
        <v>462.34999999999997</v>
      </c>
      <c r="H11" s="95">
        <v>0</v>
      </c>
      <c r="I11" s="96">
        <v>431.48872549019609</v>
      </c>
      <c r="J11" s="96">
        <v>431.48872549019609</v>
      </c>
    </row>
    <row r="12" spans="1:10" ht="30" x14ac:dyDescent="0.25">
      <c r="A12" s="95">
        <v>6</v>
      </c>
      <c r="B12" s="92" t="s">
        <v>66</v>
      </c>
      <c r="C12" s="95" t="s">
        <v>24</v>
      </c>
      <c r="D12" s="95">
        <v>1</v>
      </c>
      <c r="E12" s="95">
        <v>22</v>
      </c>
      <c r="F12" s="96">
        <v>472.47058823529414</v>
      </c>
      <c r="G12" s="95">
        <v>545.34</v>
      </c>
      <c r="H12" s="95">
        <v>0</v>
      </c>
      <c r="I12" s="96">
        <v>508.90529411764709</v>
      </c>
      <c r="J12" s="96">
        <v>508.90529411764709</v>
      </c>
    </row>
    <row r="13" spans="1:10" x14ac:dyDescent="0.25">
      <c r="A13" s="99" t="s">
        <v>74</v>
      </c>
      <c r="B13" s="100"/>
      <c r="C13" s="100"/>
      <c r="D13" s="100"/>
      <c r="E13" s="101"/>
      <c r="F13" s="96">
        <f>SUM(F7:F12)</f>
        <v>1746.6176470588234</v>
      </c>
      <c r="G13" s="95">
        <f>SUM(G7:G12)</f>
        <v>2018.0900000000001</v>
      </c>
      <c r="H13" s="95">
        <v>0</v>
      </c>
      <c r="I13" s="96">
        <f>SUM(I7:I12)</f>
        <v>1882.353823529412</v>
      </c>
      <c r="J13" s="96">
        <f>SUM(J7:J12)</f>
        <v>1882.353823529412</v>
      </c>
    </row>
    <row r="15" spans="1:10" x14ac:dyDescent="0.25">
      <c r="A15" s="110" t="s">
        <v>80</v>
      </c>
      <c r="B15" s="110"/>
      <c r="C15" s="110"/>
    </row>
    <row r="16" spans="1:10" x14ac:dyDescent="0.25">
      <c r="A16" t="s">
        <v>7</v>
      </c>
    </row>
    <row r="18" spans="1:3" x14ac:dyDescent="0.25">
      <c r="A18" t="s">
        <v>8</v>
      </c>
    </row>
    <row r="19" spans="1:3" x14ac:dyDescent="0.25">
      <c r="A19" t="s">
        <v>9</v>
      </c>
    </row>
    <row r="20" spans="1:3" x14ac:dyDescent="0.25">
      <c r="A20" t="s">
        <v>79</v>
      </c>
    </row>
    <row r="29" spans="1:3" x14ac:dyDescent="0.25">
      <c r="A29" t="s">
        <v>26</v>
      </c>
    </row>
    <row r="30" spans="1:3" x14ac:dyDescent="0.25">
      <c r="A30" t="s">
        <v>27</v>
      </c>
    </row>
    <row r="32" spans="1:3" x14ac:dyDescent="0.25">
      <c r="A32" t="s">
        <v>1</v>
      </c>
      <c r="B32" s="5" t="s">
        <v>28</v>
      </c>
      <c r="C32" s="12" t="s">
        <v>29</v>
      </c>
    </row>
    <row r="33" spans="1:3" ht="30" x14ac:dyDescent="0.25">
      <c r="A33">
        <v>1</v>
      </c>
      <c r="B33" s="5" t="s">
        <v>30</v>
      </c>
      <c r="C33" s="12" t="s">
        <v>31</v>
      </c>
    </row>
    <row r="34" spans="1:3" x14ac:dyDescent="0.25">
      <c r="A34">
        <v>2</v>
      </c>
      <c r="B34" s="5" t="s">
        <v>43</v>
      </c>
      <c r="C34" s="12" t="s">
        <v>45</v>
      </c>
    </row>
    <row r="35" spans="1:3" ht="30" x14ac:dyDescent="0.25">
      <c r="A35">
        <v>3</v>
      </c>
      <c r="B35" s="5" t="s">
        <v>44</v>
      </c>
      <c r="C35" s="12" t="s">
        <v>57</v>
      </c>
    </row>
    <row r="36" spans="1:3" ht="30" x14ac:dyDescent="0.25">
      <c r="A36">
        <v>4</v>
      </c>
      <c r="B36" s="5" t="s">
        <v>32</v>
      </c>
    </row>
    <row r="37" spans="1:3" ht="45" x14ac:dyDescent="0.25">
      <c r="A37">
        <v>5</v>
      </c>
      <c r="B37" s="5" t="s">
        <v>46</v>
      </c>
    </row>
    <row r="38" spans="1:3" ht="30" x14ac:dyDescent="0.25">
      <c r="A38">
        <v>6</v>
      </c>
      <c r="B38" s="5" t="s">
        <v>33</v>
      </c>
      <c r="C38" s="12" t="s">
        <v>34</v>
      </c>
    </row>
    <row r="39" spans="1:3" ht="45" x14ac:dyDescent="0.25">
      <c r="A39">
        <v>7</v>
      </c>
      <c r="B39" s="5" t="s">
        <v>56</v>
      </c>
      <c r="C39" s="12" t="s">
        <v>73</v>
      </c>
    </row>
    <row r="40" spans="1:3" ht="30" x14ac:dyDescent="0.25">
      <c r="A40">
        <v>8</v>
      </c>
      <c r="B40" s="5" t="s">
        <v>58</v>
      </c>
      <c r="C40" s="12">
        <v>450000</v>
      </c>
    </row>
    <row r="41" spans="1:3" ht="45" x14ac:dyDescent="0.25">
      <c r="A41">
        <v>9</v>
      </c>
      <c r="B41" s="5" t="s">
        <v>35</v>
      </c>
      <c r="C41" s="12" t="s">
        <v>69</v>
      </c>
    </row>
    <row r="42" spans="1:3" x14ac:dyDescent="0.25">
      <c r="C42" s="12" t="s">
        <v>60</v>
      </c>
    </row>
    <row r="43" spans="1:3" x14ac:dyDescent="0.25">
      <c r="C43" s="12">
        <v>0</v>
      </c>
    </row>
    <row r="44" spans="1:3" x14ac:dyDescent="0.25">
      <c r="A44">
        <v>10</v>
      </c>
      <c r="B44" s="5" t="s">
        <v>36</v>
      </c>
      <c r="C44" s="12" t="s">
        <v>37</v>
      </c>
    </row>
    <row r="45" spans="1:3" x14ac:dyDescent="0.25">
      <c r="C45" s="12" t="s">
        <v>38</v>
      </c>
    </row>
    <row r="46" spans="1:3" x14ac:dyDescent="0.25">
      <c r="C46" s="12" t="s">
        <v>39</v>
      </c>
    </row>
    <row r="47" spans="1:3" x14ac:dyDescent="0.25">
      <c r="C47" s="12" t="s">
        <v>40</v>
      </c>
    </row>
    <row r="49" spans="1:5" x14ac:dyDescent="0.25">
      <c r="A49" t="s">
        <v>41</v>
      </c>
    </row>
    <row r="50" spans="1:5" x14ac:dyDescent="0.25">
      <c r="A50" t="s">
        <v>42</v>
      </c>
    </row>
    <row r="61" spans="1:5" x14ac:dyDescent="0.25">
      <c r="E61" t="s">
        <v>47</v>
      </c>
    </row>
    <row r="62" spans="1:5" x14ac:dyDescent="0.25">
      <c r="E62" t="s">
        <v>48</v>
      </c>
    </row>
    <row r="63" spans="1:5" x14ac:dyDescent="0.25">
      <c r="D63" t="s">
        <v>9</v>
      </c>
    </row>
    <row r="64" spans="1:5" x14ac:dyDescent="0.25">
      <c r="A64" t="s">
        <v>49</v>
      </c>
    </row>
    <row r="67" spans="1:5" x14ac:dyDescent="0.25">
      <c r="A67" t="s">
        <v>50</v>
      </c>
      <c r="B67" s="5" t="s">
        <v>51</v>
      </c>
      <c r="C67" s="12" t="s">
        <v>52</v>
      </c>
      <c r="D67" t="s">
        <v>55</v>
      </c>
      <c r="E67" t="s">
        <v>72</v>
      </c>
    </row>
    <row r="68" spans="1:5" ht="30" x14ac:dyDescent="0.25">
      <c r="B68" s="5" t="s">
        <v>61</v>
      </c>
      <c r="C68" s="12" t="s">
        <v>24</v>
      </c>
      <c r="D68">
        <v>1</v>
      </c>
      <c r="E68">
        <v>157.43156862745099</v>
      </c>
    </row>
    <row r="69" spans="1:5" ht="30" x14ac:dyDescent="0.25">
      <c r="B69" s="5" t="s">
        <v>62</v>
      </c>
      <c r="C69" s="12" t="s">
        <v>24</v>
      </c>
      <c r="D69">
        <v>1</v>
      </c>
      <c r="E69">
        <v>213.43352941176471</v>
      </c>
    </row>
    <row r="70" spans="1:5" ht="30" x14ac:dyDescent="0.25">
      <c r="B70" s="5" t="s">
        <v>63</v>
      </c>
      <c r="C70" s="12" t="s">
        <v>24</v>
      </c>
      <c r="D70">
        <v>1</v>
      </c>
      <c r="E70">
        <v>295.73970588235295</v>
      </c>
    </row>
    <row r="71" spans="1:5" ht="30" x14ac:dyDescent="0.25">
      <c r="B71" s="5" t="s">
        <v>64</v>
      </c>
      <c r="C71" s="12" t="s">
        <v>24</v>
      </c>
      <c r="D71">
        <v>1</v>
      </c>
      <c r="E71">
        <v>275.35500000000002</v>
      </c>
    </row>
    <row r="72" spans="1:5" ht="30" x14ac:dyDescent="0.25">
      <c r="B72" s="5" t="s">
        <v>65</v>
      </c>
      <c r="C72" s="12" t="s">
        <v>24</v>
      </c>
      <c r="D72">
        <v>1</v>
      </c>
      <c r="E72">
        <v>431.48872549019609</v>
      </c>
    </row>
    <row r="73" spans="1:5" ht="30" x14ac:dyDescent="0.25">
      <c r="B73" s="5" t="s">
        <v>66</v>
      </c>
      <c r="C73" s="12" t="s">
        <v>24</v>
      </c>
      <c r="D73">
        <v>1</v>
      </c>
      <c r="E73">
        <v>508.90529411764709</v>
      </c>
    </row>
    <row r="74" spans="1:5" x14ac:dyDescent="0.25">
      <c r="B74" s="5" t="s">
        <v>67</v>
      </c>
      <c r="C74" s="12" t="s">
        <v>71</v>
      </c>
      <c r="D74">
        <v>1</v>
      </c>
      <c r="E74">
        <v>9350</v>
      </c>
    </row>
    <row r="75" spans="1:5" x14ac:dyDescent="0.25">
      <c r="A75" t="s">
        <v>53</v>
      </c>
    </row>
  </sheetData>
  <mergeCells count="7">
    <mergeCell ref="J4:J5"/>
    <mergeCell ref="A15:C15"/>
    <mergeCell ref="B2:I2"/>
    <mergeCell ref="A13:E13"/>
    <mergeCell ref="A1:J1"/>
    <mergeCell ref="F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Парақ1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СаяпинДИ</dc:creator>
  <cp:lastModifiedBy>Марина А. Александровна</cp:lastModifiedBy>
  <cp:lastPrinted>2026-06-23T07:03:10Z</cp:lastPrinted>
  <dcterms:created xsi:type="dcterms:W3CDTF">2015-06-05T18:19:34Z</dcterms:created>
  <dcterms:modified xsi:type="dcterms:W3CDTF">2026-09-30T04:48:50Z</dcterms:modified>
</cp:coreProperties>
</file>