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5E57BEF4-B486-4B2A-B62F-2AF4AB1A57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</workbook>
</file>

<file path=xl/calcChain.xml><?xml version="1.0" encoding="utf-8"?>
<calcChain xmlns="http://schemas.openxmlformats.org/spreadsheetml/2006/main">
  <c r="L4" i="1" l="1"/>
  <c r="K4" i="1"/>
  <c r="J4" i="1"/>
  <c r="I4" i="1"/>
  <c r="M4" i="1" l="1"/>
  <c r="M5" i="1" l="1"/>
</calcChain>
</file>

<file path=xl/sharedStrings.xml><?xml version="1.0" encoding="utf-8"?>
<sst xmlns="http://schemas.openxmlformats.org/spreadsheetml/2006/main" count="28" uniqueCount="28">
  <si>
    <t>Обоснование начальной (максимальной) цены договора</t>
  </si>
  <si>
    <t>№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</si>
  <si>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</si>
  <si>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</si>
  <si>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</si>
  <si>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</si>
  <si>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</si>
  <si>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</si>
  <si>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</si>
  <si>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</si>
  <si>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</si>
  <si>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</si>
  <si>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</si>
  <si>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</si>
  <si>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</si>
  <si>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</si>
  <si>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</si>
  <si>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</si>
  <si>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</si>
  <si>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</si>
  <si>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Оказание услуг по утилизации опасных медицинских отходов класса «Г» (сбору, транспортировке и обезвреживанию)</t>
  </si>
  <si>
    <t>кг.</t>
  </si>
  <si>
    <t>Источник 1
Исх. № 3642 от 16.07.2026
Вх. № 2225 от 24.08.2026</t>
  </si>
  <si>
    <t>Источник 2
Исх. № 3643 от 16.07.2026
Вх. № 2224 от 24.08.2026</t>
  </si>
  <si>
    <t>Источник 3
 Исх. № 3656 от 16.07.2026
Вх. № 2226 от 24.08.2026</t>
  </si>
  <si>
    <t>https://zakupki.gov.ru/epz/contractfz223/card/contract-info.html?reestrNumber=56658463168250002670000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</si>
  <si>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</si>
  <si>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№ЗКП-2026-012035 от 29.09.2026 г. На дату окончания подачи предложений не было подано ни одного коммерческого предложения.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</si>
</sst>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8" fillId="0" borderId="1" xfId="4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info.html?reestrNumber=5665846316825000267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90" zoomScaleNormal="90" workbookViewId="0">
      <selection activeCell="R7" sqref="R7"/>
    </sheetView>
  </sheetViews>
  <sheetFormatPr defaultRowHeight="12.75" x14ac:dyDescent="0.2"/>
  <cols>
    <col min="1" max="1" width="5.42578125" style="1" customWidth="1"/>
    <col min="2" max="2" width="39.7109375" style="1" customWidth="1"/>
    <col min="3" max="3" width="7.28515625" style="1" customWidth="1"/>
    <col min="4" max="4" width="7.42578125" style="1" customWidth="1"/>
    <col min="5" max="5" width="16.5703125" style="6" customWidth="1"/>
    <col min="6" max="7" width="15.42578125" style="6" customWidth="1"/>
    <col min="8" max="9" width="14.7109375" style="6" customWidth="1"/>
    <col min="10" max="10" width="14.28515625" style="1" customWidth="1"/>
    <col min="11" max="11" width="12" style="1" customWidth="1"/>
    <col min="12" max="12" width="12.7109375" style="1" customWidth="1"/>
    <col min="13" max="13" width="17.285156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3" ht="29.2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 t="s">
        <v>7</v>
      </c>
      <c r="M1" s="11"/>
    </row>
    <row r="2" spans="1:13" ht="37.5" customHeight="1" x14ac:dyDescent="0.2">
      <c r="A2" s="15" t="s">
        <v>1</v>
      </c>
      <c r="B2" s="15" t="s">
        <v>14</v>
      </c>
      <c r="C2" s="15" t="s">
        <v>2</v>
      </c>
      <c r="D2" s="15" t="s">
        <v>3</v>
      </c>
      <c r="E2" s="12" t="s">
        <v>6</v>
      </c>
      <c r="F2" s="13"/>
      <c r="G2" s="13"/>
      <c r="H2" s="14"/>
      <c r="I2" s="15" t="s">
        <v>18</v>
      </c>
      <c r="J2" s="15" t="s">
        <v>15</v>
      </c>
      <c r="K2" s="15" t="s">
        <v>4</v>
      </c>
      <c r="L2" s="15" t="s">
        <v>5</v>
      </c>
      <c r="M2" s="15" t="s">
        <v>16</v>
      </c>
    </row>
    <row r="3" spans="1:13" ht="71.25" customHeight="1" x14ac:dyDescent="0.2">
      <c r="A3" s="17"/>
      <c r="B3" s="17"/>
      <c r="C3" s="17"/>
      <c r="D3" s="17"/>
      <c r="E3" s="7" t="s">
        <v>22</v>
      </c>
      <c r="F3" s="7" t="s">
        <v>23</v>
      </c>
      <c r="G3" s="7" t="s">
        <v>24</v>
      </c>
      <c r="H3" s="25" t="s">
        <v>25</v>
      </c>
      <c r="I3" s="22"/>
      <c r="J3" s="16"/>
      <c r="K3" s="16"/>
      <c r="L3" s="16"/>
      <c r="M3" s="16"/>
    </row>
    <row r="4" spans="1:13" ht="41.25" customHeight="1" x14ac:dyDescent="0.2">
      <c r="A4" s="4">
        <v>1</v>
      </c>
      <c r="B4" s="8" t="s">
        <v>20</v>
      </c>
      <c r="C4" s="2" t="s">
        <v>21</v>
      </c>
      <c r="D4" s="3">
        <v>40000</v>
      </c>
      <c r="E4" s="2">
        <v>135</v>
      </c>
      <c r="F4" s="2">
        <v>136.1</v>
      </c>
      <c r="G4" s="2">
        <v>130</v>
      </c>
      <c r="H4" s="26">
        <v>87.21</v>
      </c>
      <c r="I4" s="2">
        <f>ROUND((AVERAGE(E4:H4)),2)</f>
        <v>122.08</v>
      </c>
      <c r="J4" s="2">
        <f>ROUND((MIN(E4:H4)),2)</f>
        <v>87.21</v>
      </c>
      <c r="K4" s="23">
        <f>_xlfn.STDEV.S(E4:H4)</f>
        <v>23.39608282740226</v>
      </c>
      <c r="L4" s="24">
        <f>K4*100/I4</f>
        <v>19.164550153507751</v>
      </c>
      <c r="M4" s="2">
        <f>ROUND((J4*D4),2)</f>
        <v>3488400</v>
      </c>
    </row>
    <row r="5" spans="1:13" x14ac:dyDescent="0.2">
      <c r="A5" s="19" t="s">
        <v>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5">
        <f>SUM(M4:M4)</f>
        <v>3488400</v>
      </c>
    </row>
    <row r="6" spans="1:13" ht="18.75" customHeight="1" x14ac:dyDescent="0.2">
      <c r="B6" s="21" t="s">
        <v>26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43.5" customHeight="1" x14ac:dyDescent="0.2">
      <c r="B7" s="18" t="s">
        <v>27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13" ht="54" customHeight="1" x14ac:dyDescent="0.2">
      <c r="B8" s="18" t="s">
        <v>13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18" customHeight="1" x14ac:dyDescent="0.2">
      <c r="B9" s="1" t="s">
        <v>8</v>
      </c>
    </row>
    <row r="10" spans="1:13" x14ac:dyDescent="0.2">
      <c r="B10" s="1" t="s">
        <v>12</v>
      </c>
    </row>
    <row r="11" spans="1:13" x14ac:dyDescent="0.2">
      <c r="B11" s="1" t="s">
        <v>9</v>
      </c>
    </row>
    <row r="12" spans="1:13" ht="27.75" customHeight="1" x14ac:dyDescent="0.2"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x14ac:dyDescent="0.2">
      <c r="B13" s="1" t="s">
        <v>11</v>
      </c>
    </row>
    <row r="14" spans="1:13" x14ac:dyDescent="0.2">
      <c r="B14" s="1" t="s">
        <v>19</v>
      </c>
    </row>
  </sheetData>
  <mergeCells count="17">
    <mergeCell ref="B7:M7"/>
    <mergeCell ref="B8:M8"/>
    <mergeCell ref="B12:M12"/>
    <mergeCell ref="A5:L5"/>
    <mergeCell ref="B6:M6"/>
    <mergeCell ref="A1:K1"/>
    <mergeCell ref="L1:M1"/>
    <mergeCell ref="E2:H2"/>
    <mergeCell ref="J2:J3"/>
    <mergeCell ref="K2:K3"/>
    <mergeCell ref="D2:D3"/>
    <mergeCell ref="C2:C3"/>
    <mergeCell ref="L2:L3"/>
    <mergeCell ref="M2:M3"/>
    <mergeCell ref="A2:A3"/>
    <mergeCell ref="B2:B3"/>
    <mergeCell ref="I2:I3"/>
  </mergeCells>
  <conditionalFormatting sqref="L4">
    <cfRule type="cellIs" dxfId="0" priority="1" stopIfTrue="1" operator="greaterThan">
      <formula>33</formula>
    </cfRule>
  </conditionalFormatting>
  <hyperlinks>
    <hyperlink ref="H3" r:id="rId1" xr:uid="{BF08D207-E038-4DD2-9434-E86F7C480899}"/>
  </hyperlinks>
  <pageMargins left="0.31496062992125984" right="0.31496062992125984" top="0.74803149606299213" bottom="0.74803149606299213" header="0.31496062992125984" footer="0.31496062992125984"/>
  <pageSetup paperSize="9" scale="9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2026-09-29T09:31:20Z</dcterms:modified>
</cp:coreProperties>
</file>