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00"/>
  </bookViews>
  <sheets>
    <sheet name="НМЦД 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<sst xmlns="http://schemas.openxmlformats.org/spreadsheetml/2006/main" count="27" uniqueCount="27">
  <si>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ОБОСНОВАНИЕ НАЧАЛЬНОЙ (МАКСИМАЛЬНОЙ) ЦЕНЫ ДОГОВОРА</t>
  </si>
  <si>
    <t>Наименование закупки (предмет договора)</t>
  </si>
  <si>
    <t>Поставка ПАК ИСУЭ «Пирамида 2.0», предоставление новых бессрочных прав использования ПО для АО «Кисловодская сетевая компания»</t>
  </si>
  <si>
    <t>Используемый метод определения НМЦ</t>
  </si>
  <si>
    <t xml:space="preserve">Метод сопоставимых рыночных цен (анализа рынка), п. 19.2 Положения о закупках. </t>
  </si>
  <si>
    <t>Расчет НМЦ</t>
  </si>
  <si>
    <t>№</t>
  </si>
  <si>
    <t xml:space="preserve">Наименование предмета договора 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</si>
  <si>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</si>
  <si>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</si>
  <si>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</si>
  <si>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</si>
  <si>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Предварительный расчетный ориентир по двум итогам КП. Не является утвержденной НМЦД</t>
  </si>
  <si>
    <t>Источник №1</t>
  </si>
  <si>
    <t>Источник №2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</si>
  <si>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</si>
  <si>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</si>
  <si>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(%)  </t>
  </si>
  <si>
    <t>Цена за единицу изм. с округлением (вниз) до сотых долей после запятой (руб.)</t>
  </si>
  <si>
    <t>Расчетный ориентир, руб.</t>
  </si>
  <si>
    <t>ПАК ИСУЭ «Пирамида 2.0», права на ПО</t>
  </si>
  <si>
    <t>комплект</t>
  </si>
  <si>
    <t>Итого расчетный ориентир (не утвержденная НМЦД):</t>
  </si>
  <si>
    <t xml:space="preserve">Дата подготовки обоснования: 01.10.2026. 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</si>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</sst>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b/>
      <sz val="1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/>
    <xf numFmtId="4" fontId="1" fillId="2" borderId="0" xfId="0" applyNumberFormat="1" applyFont="1" applyFill="1"/>
    <xf numFmtId="0" fontId="2" fillId="2" borderId="0" xfId="0" applyFont="1" applyFill="1"/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4" fontId="3" fillId="2" borderId="5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0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4" fontId="2" fillId="2" borderId="3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19050</xdr:colOff>
      <xdr:row>5</xdr:row>
      <xdr:rowOff>923925</xdr:rowOff>
    </xdr:from>
    <xdr:to>
      <xdr:col>7</xdr:col>
      <xdr:colOff>1019175</xdr:colOff>
      <xdr:row>5</xdr:row>
      <xdr:rowOff>1362075</xdr:rowOff>
    </xdr:to>
    <xdr:pic>
      <xdr:nvPicPr>
        <xdr:cNvPr id="2" name="/xl/media/image1.wm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5675" y="2912745"/>
          <a:ext cx="10001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Z7" sqref="Z7"/>
    </sheetView>
  </sheetViews>
  <sheetFormatPr defaultColWidth="9" defaultRowHeight="15"/>
  <cols>
    <col min="1" max="1" width="6.14285714285714" style="2" customWidth="1"/>
    <col min="2" max="2" width="43.4285714285714" style="2" customWidth="1"/>
    <col min="3" max="3" width="7.85714285714286" style="2" customWidth="1"/>
    <col min="4" max="4" width="6.85714285714286" style="2" customWidth="1"/>
    <col min="5" max="5" width="14.8571428571429" style="2" customWidth="1"/>
    <col min="6" max="6" width="14.8571428571429" style="3" customWidth="1"/>
    <col min="7" max="7" width="15.2857142857143" style="2" customWidth="1"/>
    <col min="8" max="8" width="15.5714285714286" style="2" customWidth="1"/>
    <col min="9" max="9" width="15.4285714285714" style="2" customWidth="1"/>
    <col min="10" max="10" width="22.7142857142857" style="2" customWidth="1"/>
    <col min="11" max="11" width="13.5714285714286" style="2" customWidth="1"/>
    <col min="12" max="12" width="3.57142857142857" style="2" customWidth="1"/>
    <col min="13" max="13" width="11.8571428571429" style="2" customWidth="1"/>
    <col min="14" max="14" width="9.14285714285714" style="2" hidden="1" customWidth="1"/>
    <col min="15" max="15" width="13.4285714285714" style="2" hidden="1" customWidth="1"/>
    <col min="16" max="16" width="9.14285714285714" style="2" hidden="1" customWidth="1"/>
    <col min="17" max="17" width="9" style="3" hidden="1" customWidth="1"/>
    <col min="18" max="22" width="9.14285714285714" style="2" hidden="1" customWidth="1"/>
    <col min="23" max="16384" width="9.14285714285714" style="2"/>
  </cols>
  <sheetData>
    <row r="1" ht="16.5" customHeight="1" spans="1:20">
      <c r="E1" s="4" t="s">
        <v>0</v>
      </c>
      <c r="J1" s="5"/>
      <c r="K1" s="6"/>
      <c r="L1" s="6"/>
    </row>
    <row r="2" ht="34.5" customHeight="1" spans="1:20">
      <c r="A2" s="7" t="s">
        <v>1</v>
      </c>
      <c r="B2" s="7"/>
      <c r="C2" s="7"/>
      <c r="D2" s="8" t="s">
        <v>2</v>
      </c>
      <c r="E2" s="9"/>
      <c r="F2" s="9"/>
      <c r="G2" s="9"/>
      <c r="H2" s="9"/>
      <c r="I2" s="9"/>
      <c r="J2" s="9"/>
      <c r="K2" s="9"/>
      <c r="L2" s="9"/>
    </row>
    <row r="3" ht="44.1" customHeight="1" spans="1:20">
      <c r="A3" s="7" t="s">
        <v>3</v>
      </c>
      <c r="B3" s="7"/>
      <c r="C3" s="7"/>
      <c r="D3" s="10" t="s">
        <v>4</v>
      </c>
      <c r="E3" s="7"/>
      <c r="F3" s="7"/>
      <c r="G3" s="7"/>
      <c r="H3" s="7"/>
      <c r="I3" s="7"/>
      <c r="J3" s="7"/>
      <c r="K3" s="7"/>
      <c r="L3" s="7"/>
    </row>
    <row r="4" ht="22.5" customHeight="1" spans="1:20">
      <c r="A4" s="11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ht="39" customHeight="1" spans="1:20">
      <c r="A5" s="7" t="s">
        <v>6</v>
      </c>
      <c r="B5" s="7" t="s">
        <v>7</v>
      </c>
      <c r="C5" s="7" t="s">
        <v>8</v>
      </c>
      <c r="D5" s="7" t="s">
        <v>9</v>
      </c>
      <c r="E5" s="12" t="s">
        <v>10</v>
      </c>
      <c r="F5" s="11"/>
      <c r="G5" s="13" t="s">
        <v>11</v>
      </c>
      <c r="H5" s="13"/>
      <c r="I5" s="13"/>
      <c r="J5" s="14"/>
      <c r="K5" s="15" t="s">
        <v>12</v>
      </c>
      <c r="L5" s="16"/>
    </row>
    <row r="6" ht="161.25" customHeight="1" spans="1:20">
      <c r="A6" s="17"/>
      <c r="B6" s="7"/>
      <c r="C6" s="17"/>
      <c r="D6" s="17"/>
      <c r="E6" s="18" t="s">
        <v>13</v>
      </c>
      <c r="F6" s="19" t="s">
        <v>14</v>
      </c>
      <c r="G6" s="20" t="s">
        <v>15</v>
      </c>
      <c r="H6" s="20" t="s">
        <v>16</v>
      </c>
      <c r="I6" s="20" t="s">
        <v>17</v>
      </c>
      <c r="J6" s="21" t="s">
        <v>18</v>
      </c>
      <c r="K6" s="22" t="s">
        <v>19</v>
      </c>
      <c r="L6" s="22"/>
      <c r="P6" s="3"/>
      <c r="Q6" s="2"/>
    </row>
    <row r="7" s="1" customFormat="1" ht="110.1" customHeight="1" spans="1:20">
      <c r="A7" s="7">
        <v>1</v>
      </c>
      <c r="B7" s="23" t="s">
        <v>20</v>
      </c>
      <c r="C7" s="24" t="s">
        <v>21</v>
      </c>
      <c r="D7" s="25">
        <v>1</v>
      </c>
      <c r="E7" s="26">
        <v>14972606</v>
      </c>
      <c r="F7" s="26">
        <v>17162000</v>
      </c>
      <c r="G7" s="27">
        <f>AVERAGE(E7:F7)</f>
        <v>16067303</v>
      </c>
      <c r="H7" s="28">
        <f>SQRT(((E7-G7)^2+(F7-G7)^2)/(COUNT(E7:F7)-1))</f>
        <v>1548135.34408914</v>
      </c>
      <c r="I7" s="29">
        <f>H7/G7*100</f>
        <v>9.63531554791205</v>
      </c>
      <c r="J7" s="29">
        <f>ROUNDDOWN(G7,2)</f>
        <v>16067303</v>
      </c>
      <c r="K7" s="29">
        <f>J7*D7</f>
        <v>16067303</v>
      </c>
      <c r="L7" s="29"/>
      <c r="M7" s="1">
        <v>1.2</v>
      </c>
      <c r="N7" s="30"/>
      <c r="O7" s="31"/>
      <c r="P7" s="32"/>
      <c r="R7" s="1">
        <v>2174.61</v>
      </c>
      <c r="S7" s="1">
        <v>1.2</v>
      </c>
      <c r="T7" s="33">
        <f>R7*S7</f>
        <v>2609.532</v>
      </c>
    </row>
    <row r="8" ht="18.75" customHeight="1" spans="1:20">
      <c r="A8" s="34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6">
        <f>SUM(K7:K7)</f>
        <v>16067303</v>
      </c>
      <c r="L8" s="37"/>
    </row>
    <row r="9" ht="39.95" customHeight="1" spans="1:20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ht="35.1" customHeight="1" spans="1:20">
      <c r="A10" s="38" t="s">
        <v>23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ht="24.75" customHeight="1" spans="1:20">
      <c r="A11" s="6"/>
      <c r="B11" s="40" t="s">
        <v>24</v>
      </c>
      <c r="D11" s="41"/>
      <c r="E11" s="41"/>
      <c r="F11" s="42"/>
      <c r="G11" s="41"/>
      <c r="H11" s="41"/>
      <c r="I11" s="41"/>
    </row>
    <row r="12" ht="22.5" customHeight="1" spans="1:20">
      <c r="A12" s="6"/>
      <c r="B12" s="43"/>
      <c r="D12" s="41" t="s">
        <v>25</v>
      </c>
      <c r="E12" s="41"/>
      <c r="F12" s="42"/>
      <c r="G12" s="41" t="s">
        <v>26</v>
      </c>
      <c r="H12" s="41"/>
      <c r="I12" s="41"/>
    </row>
    <row r="13" spans="1:20">
      <c r="A13" s="44"/>
      <c r="B13" s="44"/>
      <c r="C13" s="44"/>
      <c r="D13" s="45"/>
      <c r="E13" s="46"/>
      <c r="F13" s="47"/>
      <c r="G13" s="48"/>
      <c r="H13" s="49"/>
      <c r="I13" s="49"/>
      <c r="J13" s="49"/>
      <c r="K13" s="49"/>
      <c r="L13" s="49"/>
    </row>
    <row r="14" spans="1:20">
      <c r="L14" s="3"/>
    </row>
  </sheetData>
  <mergeCells count="24">
    <mergeCell ref="J1:L1"/>
    <mergeCell ref="A2:C2"/>
    <mergeCell ref="D2:L2"/>
    <mergeCell ref="A3:C3"/>
    <mergeCell ref="D3:L3"/>
    <mergeCell ref="A4:L4"/>
    <mergeCell ref="E5:F5"/>
    <mergeCell ref="G5:J5"/>
    <mergeCell ref="K5:L5"/>
    <mergeCell ref="K6:L6"/>
    <mergeCell ref="K7:L7"/>
    <mergeCell ref="K8:L8"/>
    <mergeCell ref="A9:L9"/>
    <mergeCell ref="A10:L10"/>
    <mergeCell ref="D11:E11"/>
    <mergeCell ref="G11:I11"/>
    <mergeCell ref="D12:E12"/>
    <mergeCell ref="G12:I12"/>
    <mergeCell ref="A13:C13"/>
    <mergeCell ref="A5:A6"/>
    <mergeCell ref="B5:B6"/>
    <mergeCell ref="B11:B12"/>
    <mergeCell ref="C5:C6"/>
    <mergeCell ref="D5:D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НМЦД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Хачиев М Б</cp:lastModifiedBy>
  <dcterms:created xsi:type="dcterms:W3CDTF">2026-10-01T11:19:00Z</dcterms:created>
  <dcterms:modified xsi:type="dcterms:W3CDTF">2026-10-01T13:24:02Z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796900C0F790454E9FD9C467DB36FEF3_12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