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filterPrivacy="1" defaultThemeVersion="124226"/>
  <xr:revisionPtr revIDLastSave="0" documentId="13_ncr:1_{F8F82B87-D5BA-4DFE-BEF5-2927CA3A3A7B}" xr6:coauthVersionLast="47" xr6:coauthVersionMax="47" xr10:uidLastSave="{00000000-0000-0000-0000-000000000000}"/>
  <bookViews>
    <workbookView xWindow="-120" yWindow="-120" windowWidth="29040" windowHeight="15840" xr2:uid="{00000000-000D-0000-FFFF-FFFF00000000}"/>
  </bookViews>
  <sheets>
    <sheet name="НМЦД 3" sheetId="1" r:id="rId1"/>
  </sheets>
  <calcPr calcId="191029"/>
</workbook>
</file>

<file path=xl/calcChain.xml><?xml version="1.0" encoding="utf-8"?>
<calcChain xmlns="http://schemas.openxmlformats.org/spreadsheetml/2006/main">
  <c r="H4" i="1" l="1"/>
  <c r="K4" i="1" s="1"/>
  <c r="I4" i="1"/>
  <c r="J4" i="1" s="1"/>
  <c r="H5" i="1"/>
  <c r="H6" i="1"/>
  <c r="H7" i="1"/>
  <c r="K7" i="1" s="1"/>
  <c r="H8" i="1"/>
  <c r="K8" i="1" s="1"/>
  <c r="H9" i="1"/>
  <c r="K9" i="1" s="1"/>
  <c r="H10" i="1"/>
  <c r="H11" i="1"/>
  <c r="K11" i="1" s="1"/>
  <c r="H12" i="1"/>
  <c r="K12" i="1" s="1"/>
  <c r="H13" i="1"/>
  <c r="K13" i="1" s="1"/>
  <c r="H14" i="1"/>
  <c r="H15" i="1"/>
  <c r="K15" i="1" s="1"/>
  <c r="H16" i="1"/>
  <c r="K16" i="1" s="1"/>
  <c r="H17" i="1"/>
  <c r="K17" i="1" s="1"/>
  <c r="H18" i="1"/>
  <c r="K18" i="1" s="1"/>
  <c r="H19" i="1"/>
  <c r="K19" i="1" s="1"/>
  <c r="H20" i="1"/>
  <c r="K20" i="1" s="1"/>
  <c r="H21" i="1"/>
  <c r="K21" i="1" s="1"/>
  <c r="H22" i="1"/>
  <c r="K22" i="1" s="1"/>
  <c r="H23" i="1"/>
  <c r="K23" i="1" s="1"/>
  <c r="H24" i="1"/>
  <c r="K24" i="1" s="1"/>
  <c r="H25" i="1"/>
  <c r="K25" i="1" s="1"/>
  <c r="H26" i="1"/>
  <c r="K26" i="1" s="1"/>
  <c r="H27" i="1"/>
  <c r="K27" i="1" s="1"/>
  <c r="H28" i="1"/>
  <c r="K28" i="1" s="1"/>
  <c r="H29" i="1"/>
  <c r="K29" i="1" s="1"/>
  <c r="H30" i="1"/>
  <c r="K30" i="1" s="1"/>
  <c r="H31" i="1"/>
  <c r="K31" i="1" s="1"/>
  <c r="H32" i="1"/>
  <c r="K32" i="1" s="1"/>
  <c r="H33" i="1"/>
  <c r="K33" i="1" s="1"/>
  <c r="H34" i="1"/>
  <c r="K34" i="1" s="1"/>
  <c r="H35" i="1"/>
  <c r="K35" i="1" s="1"/>
  <c r="H36" i="1"/>
  <c r="K36" i="1" s="1"/>
  <c r="H37" i="1"/>
  <c r="K37" i="1" s="1"/>
  <c r="H38" i="1"/>
  <c r="K38" i="1" s="1"/>
  <c r="H39" i="1"/>
  <c r="K39" i="1" s="1"/>
  <c r="H40" i="1"/>
  <c r="K40" i="1" s="1"/>
  <c r="H41" i="1"/>
  <c r="K41" i="1" s="1"/>
  <c r="H42" i="1"/>
  <c r="K42" i="1" s="1"/>
  <c r="H43" i="1"/>
  <c r="K43" i="1" s="1"/>
  <c r="H44" i="1"/>
  <c r="K44" i="1" s="1"/>
  <c r="H45" i="1"/>
  <c r="K45" i="1" s="1"/>
  <c r="H46" i="1"/>
  <c r="H47" i="1"/>
  <c r="K47" i="1" s="1"/>
  <c r="I41" i="1"/>
  <c r="I42" i="1"/>
  <c r="I43" i="1"/>
  <c r="I44" i="1"/>
  <c r="K5" i="1"/>
  <c r="K6" i="1"/>
  <c r="K10" i="1"/>
  <c r="K14" i="1"/>
  <c r="K46"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I37" i="1"/>
  <c r="I38" i="1"/>
  <c r="I39" i="1"/>
  <c r="I40" i="1"/>
  <c r="I45" i="1"/>
  <c r="I46" i="1"/>
  <c r="I47" i="1"/>
  <c r="K48" i="1" l="1"/>
  <c r="J43" i="1"/>
  <c r="J42" i="1"/>
  <c r="J41" i="1"/>
  <c r="J30" i="1"/>
  <c r="J20" i="1"/>
  <c r="J46" i="1"/>
  <c r="J35" i="1"/>
  <c r="J27" i="1"/>
  <c r="J19" i="1"/>
  <c r="J11" i="1"/>
  <c r="J22" i="1"/>
  <c r="J36" i="1"/>
  <c r="J45" i="1"/>
  <c r="J34" i="1"/>
  <c r="J26" i="1"/>
  <c r="J18" i="1"/>
  <c r="J10" i="1"/>
  <c r="J47" i="1"/>
  <c r="J44" i="1"/>
  <c r="J33" i="1"/>
  <c r="J25" i="1"/>
  <c r="J17" i="1"/>
  <c r="J9" i="1"/>
  <c r="J38" i="1"/>
  <c r="J28" i="1"/>
  <c r="J40" i="1"/>
  <c r="J32" i="1"/>
  <c r="J24" i="1"/>
  <c r="J16" i="1"/>
  <c r="J8" i="1"/>
  <c r="J12" i="1"/>
  <c r="J39" i="1"/>
  <c r="J31" i="1"/>
  <c r="J23" i="1"/>
  <c r="J15" i="1"/>
  <c r="J7" i="1"/>
  <c r="J14" i="1"/>
  <c r="J6" i="1"/>
  <c r="J37" i="1"/>
  <c r="J29" i="1"/>
  <c r="J21" i="1"/>
  <c r="J13" i="1"/>
  <c r="J5" i="1"/>
</calcChain>
</file>

<file path=xl/sharedStrings.xml><?xml version="1.0" encoding="utf-8"?>
<sst xmlns="http://schemas.openxmlformats.org/spreadsheetml/2006/main" count="116" uniqueCount="72">
  <si>
    <t>Обоснование начальной (максимальной) цены договора</t>
  </si>
  <si>
    <t>Ед.изм.</t>
  </si>
  <si>
    <t>Кол-во</t>
  </si>
  <si>
    <t>Среднее квадратичное отклонение</t>
  </si>
  <si>
    <t>Коэффициент вариации*</t>
  </si>
  <si>
    <t>Ценовая информация в отношении товара/услуги/работы, цена за ед.изм. (в руб.)</t>
  </si>
  <si>
    <t>Приложение 4</t>
  </si>
  <si>
    <t>Расчет начальной (максимальной) цены по позиции производится по формуле:</t>
  </si>
  <si>
    <t>НМЦКi - начальная (максимальная) цена по позиции (рублей);</t>
  </si>
  <si>
    <t>Цi – наименьшая цена единицы товара, работы, услуги из представленных в источниках ценовой информации, скорректированная с учетом коэффициентов (индексов), применяемых для пересчета цен товаров, работ, услуг с учетом различий в характеристиках товаров, коммерческих и (или) финансовых условий поставок товаров, выполнения работ, оказания услуг;</t>
  </si>
  <si>
    <t>Vi - количество (объем) закупаемого товара, работы, услуги по позиции.</t>
  </si>
  <si>
    <t>Расчет начальной (максимальной) цены контракта произведен путем сложения начальных (максимальных) цен по позициям.</t>
  </si>
  <si>
    <t>НМЦКi = Цi × Vi, где:</t>
  </si>
  <si>
    <t xml:space="preserve">Для определения начальной (максимальной) цены договора применён метод сопоставимых рыночных цен (анализа рынка) в соответствии с  Приложением № 2 к Типовому положению о закупках товаров, работ, услуг отдельными видами юридических лиц, распоряжением Правительства Свердловской области от 06.04.2015 № 344-РП «Об утверждении методических рекомендаций по применению методов определения начальной (максимальной) цены контракта, цены контракта, заключаемого с единственным поставщиком (подрядчиком, исполнителем), для обеспечения нужд Свердловской области», письмом Департамента государственных закупок Свердловской области №23-01-82/1368 от 25.09.2023 «О применении минимального значения цен при формировании начальной (максимальной) цены договора».    </t>
  </si>
  <si>
    <t>Начальная (максимальная) цена Договора, рублей</t>
  </si>
  <si>
    <t>Наименование товара/услуги (работы)</t>
  </si>
  <si>
    <t xml:space="preserve">*Коэффициент вариации цены не превышает 33%, следовательно используемые для расчета цены являются однородными – проведение дополнительных исследований ценовой информации не требуется. </t>
  </si>
  <si>
    <t>Цена за единицу товара, работы, услуги, используемая для расчёта НМЦД (рублей) , руб.</t>
  </si>
  <si>
    <t>Начальная (максимальная) цена по позиции (рублей), руб.</t>
  </si>
  <si>
    <t>Исслед.</t>
  </si>
  <si>
    <t>Выявление РНК возбудителей ОКИ вирусной этиологии (норо, рота) в биологическом материале</t>
  </si>
  <si>
    <t>Определение ДНК вируса Эпштейна-Барр, качественно</t>
  </si>
  <si>
    <t>Определение ДНК токсоплазмы (Toxoplasma gondii), качественно</t>
  </si>
  <si>
    <t>Определение ДНК цитомегаловируса, качественно</t>
  </si>
  <si>
    <t>Определение ДНК ВПГ I и II типов, качественно</t>
  </si>
  <si>
    <t>Определение ДНК Streptococcus pneumoniae качествено</t>
  </si>
  <si>
    <t>Определение ДНК Haemophilus influenzae качественно</t>
  </si>
  <si>
    <t>Определение ДНК Legionella pneumoniae качественно</t>
  </si>
  <si>
    <t>Определение ДНК Chlamydophila pneumoniae качественно</t>
  </si>
  <si>
    <t>Определение ДНК Mycoplasma pneumoniae качественно</t>
  </si>
  <si>
    <t>Определение ДНК вируса Варицелла-Зостер (VZV)качественно</t>
  </si>
  <si>
    <t>Исследование кала на токсины А и В Clostridium difficile</t>
  </si>
  <si>
    <t>Определение антител класса М к коронавирусу (anti-SARS-CoV-2 IgM)</t>
  </si>
  <si>
    <t>Определение антител класса G к коронавирусу (anti-SARS-CoV-2 IgG)</t>
  </si>
  <si>
    <t>Скрининг на наличие устойчивых к карбапенемам бактерий (CRE, CR-NF)</t>
  </si>
  <si>
    <t>Вирус гриппа А/B, качественное определение РНК (Influenza virus A/B, quality, RNA)</t>
  </si>
  <si>
    <t>Вирус гриппа A/H1N1 (Свиной грипп), качественное определение РНК (Influenza virus A/H1N1, quality, RNA)</t>
  </si>
  <si>
    <t>Начальная (максимальная) цена договора сформирована с учетом случая, если при заключении договора объем подлежащих выполнению лабораторных исследований невозможно определить, в извещении об осуществлении закупки и документации о закупке заказчик указывает цену единицы работы или услуги. При этом оплата выполнения работы или оказания услуги осуществляется по цене единицы работы или услуги исходя из объема фактически выполненной работы или оказанной услуги, по цене лабораторного исследования, которые будут осуществлены в ходе исполнения договора, но в размере, не превышающем начальной (максимальной) цены договора.</t>
  </si>
  <si>
    <t>Общая начальная (максимальная) цена единиц лабораторных исследований, рублей</t>
  </si>
  <si>
    <t>Начальная (максимальная) цена договора, рублей</t>
  </si>
  <si>
    <t>2 000 000,00</t>
  </si>
  <si>
    <t>Микробиологическое исследование мокроты на аэробные и факультативно-анаэробные микроорганизмы с определением чувствительности к антибиотикам (расширенный спектр), антимикотикам, дезинфицирующим средствам предоставленным заказчиком в рабочих концентрациях</t>
  </si>
  <si>
    <t>Антитела класса IgG к вирусу кори</t>
  </si>
  <si>
    <t>Антитела класса IgМ к вирусу кори</t>
  </si>
  <si>
    <t>Определение ДНК Borrelia burgdorferi sensu lato и РНК вируса клещевого энцефалита, качественно</t>
  </si>
  <si>
    <t>Определение РНК энтеровирусов (Enterovirus)</t>
  </si>
  <si>
    <t>Определение ДНК вируса герпеса 6 типа (HHV 6), качественно</t>
  </si>
  <si>
    <t>Определение РНК коронавируса SARS-CoV-2, качественно</t>
  </si>
  <si>
    <t>№ п/п</t>
  </si>
  <si>
    <t>Микробиологическое исследование урогенитального тракта с определением чувствительности к антибиотикам, антимикотикам</t>
  </si>
  <si>
    <t>Микробиологическое исследование содержимого кишечника с определением чувствительности к антибиотикам, антимикотикам</t>
  </si>
  <si>
    <t>Определение чувствительности микроорганизмов (возбудителей ИСМП), выявленных из патологических локусов, выделений, биологических жидкостей пациентов, к дезинфицирующим средствам, представленным Заказчиком</t>
  </si>
  <si>
    <t>Микробиологическое исследование мочи с определением чувствительности к антибиотикам, антимикотикам</t>
  </si>
  <si>
    <t>Микробиологическое (культуральное) исследование крови на стерильность с определением чувствительности к антибиотикам (расширенный спектр), антимикотикам, дезинфицирующим средствам предоставленным заказчиком в рабочих концентрациях</t>
  </si>
  <si>
    <t>Качественное определение в сыворотке антител класса G к вирусу гепатита А методом ИФА</t>
  </si>
  <si>
    <t>Микробиологическое (культуральное) исследование мазка с раневой поверхности (раневого отделяемого) на аэробные и факультативно-анаэробные микроорганиз-мы (в т.ч. грибы) с определением чувствительности к антибиотикам (расширен-ный спектр), антимикотикам, дезинфицирующим средствам предоставленным за-казчиком в рабочих концентрациях</t>
  </si>
  <si>
    <t>Выявление генов резистентности в нативном биоматериале к гликопептидным и бета-лактамным антибиотикам методом ПЦР в режиме реального времени (БакРе-зиста), срочное исследование 1 сутки</t>
  </si>
  <si>
    <t>Выявление ДНК условно-патогенных бактерий в биологическом материале (Бак-СкринУПМ), срочное исследование 1 сутки</t>
  </si>
  <si>
    <t>Выявление генов резистентности в выделенной культуре к гликопептидным и бе-та-лактамным антибиотикам методом ПЦР в режиме реального времени (БакРези-ста), срочное исследование 1 сутки</t>
  </si>
  <si>
    <t>Микробиологическое исследование стерильных жидкостей (ликвор, синовиальная жидкость) с определением чувствительности к антибиотикам, антимикотикам</t>
  </si>
  <si>
    <t>Качественное определение в сыворотке суммарных антител к гепатиту С методом ИФА</t>
  </si>
  <si>
    <t>Определение ДНК ВПЧ типы 16,18,31,33,35,39,45,51,52,56,58,59, количественно</t>
  </si>
  <si>
    <t>Определение ДНК  вируса герпеса 8 типа (HHV 8) качественно</t>
  </si>
  <si>
    <t>Микробиологическое (культуральное) исследование мазка из зева на золотистый стафилококк (Staphylococcus aureus) -профилактическое обследование</t>
  </si>
  <si>
    <t>ОРВИ-скрин: РНК респираторносинцитиального вируса (human Respiratory Syncytial virus - hRSv), метапневмовируса (human Metapneumovirus-hMpv), вирусов парагриппа 1, 2, 3 и 4 типов (human Parainfluenza virus-1-4-hPiv), коронавирусов (human Coronavirus - hCov), риновирусов (human Rhinoviru -hRv), ДНК аденовиру-сов групп B, C и E (human Adenovirus B,C,E- hAdv) и бокавируса (human Bocavirus - hBov), качественно</t>
  </si>
  <si>
    <t>Источник 1
исх. № 4330 от 31.08.2026
вх. № 2324 от 02.09.2026</t>
  </si>
  <si>
    <t>Источник 2
исх. № 4331 от 31.08.2026
вх. № 2325 от 02.09.2026</t>
  </si>
  <si>
    <t>Микробиологическое (культуральное) исследование отделяемого органов и тка-ней другой локализации на аэробные и факультативно-анаэробные микроорганизмы (в т.ч. грибы) с определением чувствительности к антибактериальным (расширенный спектр), антимикотикам, дезинфицирующим средствам предоставленным заказчиком в рабочих концентрациях</t>
  </si>
  <si>
    <t>Микробиологическое исследование мазков с объектов окружающей среды с определением чувствительности выявленных микроорганизмов к дезинфицирующим средствам, представленных Заказчиком.</t>
  </si>
  <si>
    <t>Источник 3
исх. № 4332 от 31.08.2026
вх. № 2323 от 02.09.2026</t>
  </si>
  <si>
    <t>Микробиологическое (культуральное) исследование биоматериала на неспорообразующие анаэробные микроорганизмы с определением чувствительности к антибиотикам</t>
  </si>
  <si>
    <t xml:space="preserve"> С целью получения ценовой информации в отношении товара, работы, услуги для определения начальной (максимальной) цены договора заказчик осуществил следующие процедуры: 
1) направлены запросы ценовой информации поставщикам. В ответ получены 3 коммерческих предложения. 2) размещен запрос о предоставлении ценовой информации в Региональной информационной системе №ЗКП-2026-012034 от 29.09.2026 г. На дату окончания подачи предложений не было подано ни одного коммерческого предложения.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</si>
</sst>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quot;р.&quot;_-;\-* #,##0.00&quot;р.&quot;_-;_-* &quot;-&quot;??&quot;р.&quot;_-;_-@_-"/>
  </numFmts>
  <fonts count="12" x14ac:knownFonts="1">
    <font>
      <sz val="11"/>
      <color theme="1"/>
      <name val="Calibri"/>
      <family val="2"/>
      <scheme val="minor"/>
    </font>
    <font>
      <sz val="11"/>
      <color theme="1"/>
      <name val="Calibri"/>
      <family val="2"/>
      <charset val="204"/>
      <scheme val="minor"/>
    </font>
    <font>
      <sz val="10"/>
      <color theme="1"/>
      <name val="Liberation Serif"/>
      <family val="1"/>
      <charset val="204"/>
    </font>
    <font>
      <b/>
      <sz val="10"/>
      <color theme="1"/>
      <name val="Liberation Serif"/>
      <family val="1"/>
      <charset val="204"/>
    </font>
    <font>
      <sz val="11"/>
      <color indexed="8"/>
      <name val="Calibri"/>
      <family val="2"/>
    </font>
    <font>
      <sz val="10"/>
      <name val="Arial Cyr"/>
      <charset val="204"/>
    </font>
    <font>
      <b/>
      <sz val="10"/>
      <name val="Liberation Serif"/>
      <family val="1"/>
      <charset val="204"/>
    </font>
    <font>
      <sz val="10"/>
      <name val="Liberation Serif"/>
      <family val="1"/>
      <charset val="204"/>
    </font>
    <font>
      <sz val="10"/>
      <color theme="1"/>
      <name val="Calibri"/>
      <family val="2"/>
      <scheme val="minor"/>
    </font>
    <font>
      <b/>
      <sz val="12"/>
      <color rgb="FF000000"/>
      <name val="Liberation Serif"/>
      <family val="1"/>
      <charset val="204"/>
    </font>
    <font>
      <b/>
      <sz val="12"/>
      <color theme="1"/>
      <name val="Liberation Serif"/>
      <family val="1"/>
      <charset val="204"/>
    </font>
    <font>
      <b/>
      <i/>
      <sz val="10"/>
      <color theme="1"/>
      <name val="Liberation Serif"/>
      <family val="1"/>
      <charset val="204"/>
    </font>
  </fonts>
  <fills count="3">
    <fill>
      <patternFill patternType="none"/>
    </fill>
    <fill>
      <patternFill patternType="gray125"/>
    </fill>
    <fill>
      <patternFill patternType="solid">
        <fgColor theme="5" tint="0.5999938962981048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1" fillId="0" borderId="0"/>
    <xf numFmtId="164" fontId="4" fillId="0" borderId="0" applyFont="0" applyFill="0" applyBorder="0" applyAlignment="0" applyProtection="0"/>
    <xf numFmtId="0" fontId="5" fillId="0" borderId="0"/>
  </cellStyleXfs>
  <cellXfs count="35">
    <xf numFmtId="0" fontId="0" fillId="0" borderId="0" xfId="0"/>
    <xf numFmtId="0" fontId="2" fillId="0" borderId="0" xfId="0" applyFont="1"/>
    <xf numFmtId="4" fontId="2" fillId="0" borderId="1" xfId="0" applyNumberFormat="1" applyFont="1" applyBorder="1" applyAlignment="1">
      <alignment horizontal="center" vertical="center" wrapText="1"/>
    </xf>
    <xf numFmtId="1" fontId="2" fillId="0" borderId="1" xfId="0" applyNumberFormat="1" applyFont="1" applyBorder="1" applyAlignment="1">
      <alignment horizontal="center" vertical="center" wrapText="1"/>
    </xf>
    <xf numFmtId="3"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4" fontId="3" fillId="2" borderId="1" xfId="0" applyNumberFormat="1" applyFont="1" applyFill="1" applyBorder="1" applyAlignment="1">
      <alignment horizontal="center" vertical="center" wrapText="1"/>
    </xf>
    <xf numFmtId="0" fontId="2" fillId="0" borderId="0" xfId="0" applyFont="1" applyAlignment="1">
      <alignment horizontal="center"/>
    </xf>
    <xf numFmtId="0" fontId="2" fillId="0" borderId="7" xfId="0" applyFont="1" applyBorder="1" applyAlignment="1">
      <alignment horizontal="center" vertical="center" wrapText="1"/>
    </xf>
    <xf numFmtId="0" fontId="2" fillId="0" borderId="9" xfId="0" applyFont="1" applyBorder="1" applyAlignment="1">
      <alignment horizontal="center" vertical="center" wrapText="1"/>
    </xf>
    <xf numFmtId="4" fontId="2" fillId="0" borderId="10" xfId="0" applyNumberFormat="1" applyFont="1" applyBorder="1" applyAlignment="1">
      <alignment horizontal="center" vertical="center" wrapText="1"/>
    </xf>
    <xf numFmtId="4" fontId="2" fillId="0" borderId="0" xfId="0" applyNumberFormat="1" applyFont="1"/>
    <xf numFmtId="0" fontId="2" fillId="0" borderId="1" xfId="0" applyFont="1" applyBorder="1" applyAlignment="1">
      <alignment horizontal="left" vertical="center" wrapText="1"/>
    </xf>
    <xf numFmtId="2" fontId="7" fillId="0" borderId="1" xfId="0" applyNumberFormat="1" applyFont="1" applyBorder="1" applyAlignment="1">
      <alignment horizontal="center" vertical="center"/>
    </xf>
    <xf numFmtId="0" fontId="3" fillId="0" borderId="7" xfId="0" applyFont="1" applyBorder="1" applyAlignment="1">
      <alignment horizontal="left"/>
    </xf>
    <xf numFmtId="0" fontId="3" fillId="0" borderId="8" xfId="0" applyFont="1" applyBorder="1" applyAlignment="1">
      <alignment horizontal="left"/>
    </xf>
    <xf numFmtId="0" fontId="2" fillId="0" borderId="6" xfId="0" applyFont="1" applyBorder="1" applyAlignment="1">
      <alignment horizontal="left" wrapText="1"/>
    </xf>
    <xf numFmtId="0" fontId="2" fillId="0" borderId="0" xfId="0" applyFont="1" applyAlignment="1">
      <alignment horizontal="left" wrapText="1"/>
    </xf>
    <xf numFmtId="0" fontId="11" fillId="0" borderId="0" xfId="0" applyFont="1" applyAlignment="1">
      <alignment vertical="center" wrapText="1"/>
    </xf>
    <xf numFmtId="0" fontId="8" fillId="0" borderId="0" xfId="0" applyFont="1" applyAlignment="1">
      <alignment wrapText="1"/>
    </xf>
    <xf numFmtId="4" fontId="10" fillId="0" borderId="1" xfId="0" applyNumberFormat="1" applyFont="1" applyBorder="1" applyAlignment="1">
      <alignment horizontal="left" vertical="center" wrapText="1"/>
    </xf>
    <xf numFmtId="0" fontId="0" fillId="0" borderId="1" xfId="0" applyBorder="1" applyAlignment="1">
      <alignment horizontal="left" wrapText="1"/>
    </xf>
    <xf numFmtId="0" fontId="10" fillId="0" borderId="1" xfId="0" applyFont="1" applyBorder="1" applyAlignment="1">
      <alignment vertical="center" wrapText="1"/>
    </xf>
    <xf numFmtId="0" fontId="0" fillId="0" borderId="1" xfId="0" applyBorder="1" applyAlignment="1">
      <alignment wrapText="1"/>
    </xf>
    <xf numFmtId="0" fontId="9" fillId="0" borderId="1" xfId="0" applyFont="1" applyBorder="1" applyAlignment="1">
      <alignment vertical="center" wrapText="1"/>
    </xf>
    <xf numFmtId="0" fontId="0" fillId="0" borderId="1" xfId="0" applyBorder="1"/>
    <xf numFmtId="0" fontId="6" fillId="0" borderId="0" xfId="0" applyFont="1" applyAlignment="1">
      <alignment horizontal="center" vertical="center"/>
    </xf>
    <xf numFmtId="0" fontId="2" fillId="0" borderId="0" xfId="0" applyFont="1"/>
    <xf numFmtId="0" fontId="2" fillId="0" borderId="0" xfId="0" applyFont="1" applyAlignment="1">
      <alignment horizontal="right"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vertical="center"/>
    </xf>
    <xf numFmtId="0" fontId="2" fillId="0" borderId="4" xfId="0" applyFont="1" applyBorder="1" applyAlignment="1">
      <alignment vertical="center"/>
    </xf>
  </cellXfs>
  <cellStyles count="4">
    <cellStyle name="Денежный 2" xfId="2" xr:uid="{00000000-0005-0000-0000-000000000000}"/>
    <cellStyle name="Обычный" xfId="0" builtinId="0"/>
    <cellStyle name="Обычный 2" xfId="1" xr:uid="{00000000-0005-0000-0000-000002000000}"/>
    <cellStyle name="Обычный 3" xfId="3" xr:uid="{00000000-0005-0000-0000-000003000000}"/>
  </cellStyles>
  <dxfs count="1">
    <dxf>
      <fill>
        <patternFill>
          <bgColor rgb="FFFF0000"/>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60"/>
  <sheetViews>
    <sheetView tabSelected="1" topLeftCell="A39" zoomScale="90" zoomScaleNormal="90" workbookViewId="0">
      <selection activeCell="U45" sqref="U45"/>
    </sheetView>
  </sheetViews>
  <sheetFormatPr defaultRowHeight="12.75" x14ac:dyDescent="0.2"/>
  <cols>
    <col min="1" max="1" width="5.42578125" style="1" customWidth="1"/>
    <col min="2" max="2" width="59.5703125" style="1" customWidth="1"/>
    <col min="3" max="3" width="7.28515625" style="1" customWidth="1"/>
    <col min="4" max="4" width="7.42578125" style="1" customWidth="1"/>
    <col min="5" max="5" width="16.5703125" style="7" customWidth="1"/>
    <col min="6" max="7" width="15.42578125" style="7" customWidth="1"/>
    <col min="8" max="8" width="14.28515625" style="1" customWidth="1"/>
    <col min="9" max="9" width="12" style="1" customWidth="1"/>
    <col min="10" max="10" width="12.7109375" style="1" customWidth="1"/>
    <col min="11" max="11" width="17.28515625" style="1" customWidth="1"/>
    <col min="12" max="12" width="9.140625" style="1"/>
    <col min="13" max="13" width="14" style="1" customWidth="1"/>
    <col min="14" max="14" width="15.42578125" style="1" customWidth="1"/>
    <col min="15" max="16384" width="9.140625" style="1"/>
  </cols>
  <sheetData>
    <row r="1" spans="1:11" ht="29.25" customHeight="1" x14ac:dyDescent="0.2">
      <c r="A1" s="26" t="s">
        <v>0</v>
      </c>
      <c r="B1" s="27"/>
      <c r="C1" s="27"/>
      <c r="D1" s="27"/>
      <c r="E1" s="27"/>
      <c r="F1" s="27"/>
      <c r="G1" s="27"/>
      <c r="H1" s="27"/>
      <c r="I1" s="27"/>
      <c r="J1" s="28" t="s">
        <v>6</v>
      </c>
      <c r="K1" s="28"/>
    </row>
    <row r="2" spans="1:11" ht="37.5" customHeight="1" x14ac:dyDescent="0.2">
      <c r="A2" s="31" t="s">
        <v>48</v>
      </c>
      <c r="B2" s="31" t="s">
        <v>15</v>
      </c>
      <c r="C2" s="31" t="s">
        <v>1</v>
      </c>
      <c r="D2" s="31" t="s">
        <v>2</v>
      </c>
      <c r="E2" s="29" t="s">
        <v>5</v>
      </c>
      <c r="F2" s="30"/>
      <c r="G2" s="30"/>
      <c r="H2" s="31" t="s">
        <v>17</v>
      </c>
      <c r="I2" s="31" t="s">
        <v>3</v>
      </c>
      <c r="J2" s="31" t="s">
        <v>4</v>
      </c>
      <c r="K2" s="31" t="s">
        <v>18</v>
      </c>
    </row>
    <row r="3" spans="1:11" ht="63.75" x14ac:dyDescent="0.2">
      <c r="A3" s="34"/>
      <c r="B3" s="33"/>
      <c r="C3" s="33"/>
      <c r="D3" s="33"/>
      <c r="E3" s="5" t="s">
        <v>65</v>
      </c>
      <c r="F3" s="5" t="s">
        <v>66</v>
      </c>
      <c r="G3" s="5" t="s">
        <v>69</v>
      </c>
      <c r="H3" s="32"/>
      <c r="I3" s="32"/>
      <c r="J3" s="32"/>
      <c r="K3" s="32"/>
    </row>
    <row r="4" spans="1:11" ht="82.5" customHeight="1" x14ac:dyDescent="0.2">
      <c r="A4" s="8">
        <v>1</v>
      </c>
      <c r="B4" s="12" t="s">
        <v>55</v>
      </c>
      <c r="C4" s="10" t="s">
        <v>19</v>
      </c>
      <c r="D4" s="4">
        <v>1</v>
      </c>
      <c r="E4" s="2">
        <v>1050</v>
      </c>
      <c r="F4" s="2">
        <v>1100</v>
      </c>
      <c r="G4" s="2">
        <v>1150</v>
      </c>
      <c r="H4" s="2">
        <f>ROUND((MIN(E4:G4)),2)</f>
        <v>1050</v>
      </c>
      <c r="I4" s="3">
        <f>_xlfn.STDEV.S(E4:G4)</f>
        <v>50</v>
      </c>
      <c r="J4" s="13">
        <f>I4*100/H4</f>
        <v>4.7619047619047619</v>
      </c>
      <c r="K4" s="2">
        <f>ROUND((H4*D4),2)</f>
        <v>1050</v>
      </c>
    </row>
    <row r="5" spans="1:11" ht="54" customHeight="1" x14ac:dyDescent="0.2">
      <c r="A5" s="9">
        <v>2</v>
      </c>
      <c r="B5" s="12" t="s">
        <v>70</v>
      </c>
      <c r="C5" s="10" t="s">
        <v>19</v>
      </c>
      <c r="D5" s="4">
        <v>1</v>
      </c>
      <c r="E5" s="2">
        <v>1350</v>
      </c>
      <c r="F5" s="2">
        <v>1550</v>
      </c>
      <c r="G5" s="2">
        <v>1480</v>
      </c>
      <c r="H5" s="2">
        <f t="shared" ref="H5:H47" si="0">ROUND((MIN(E5:G5)),2)</f>
        <v>1350</v>
      </c>
      <c r="I5" s="3">
        <f t="shared" ref="I5:I47" si="1">_xlfn.STDEV.S(E5:G5)</f>
        <v>101.48891565092219</v>
      </c>
      <c r="J5" s="13">
        <f t="shared" ref="J5:J47" si="2">I5*100/H5</f>
        <v>7.5176974556238658</v>
      </c>
      <c r="K5" s="2">
        <f>ROUND((H5*D5),2)</f>
        <v>1350</v>
      </c>
    </row>
    <row r="6" spans="1:11" ht="51" customHeight="1" x14ac:dyDescent="0.2">
      <c r="A6" s="8">
        <v>3</v>
      </c>
      <c r="B6" s="12" t="s">
        <v>56</v>
      </c>
      <c r="C6" s="10" t="s">
        <v>19</v>
      </c>
      <c r="D6" s="4">
        <v>1</v>
      </c>
      <c r="E6" s="2">
        <v>2200</v>
      </c>
      <c r="F6" s="2">
        <v>2450</v>
      </c>
      <c r="G6" s="2">
        <v>2500</v>
      </c>
      <c r="H6" s="2">
        <f t="shared" si="0"/>
        <v>2200</v>
      </c>
      <c r="I6" s="3">
        <f t="shared" si="1"/>
        <v>160.72751268321591</v>
      </c>
      <c r="J6" s="13">
        <f t="shared" si="2"/>
        <v>7.3057960310552685</v>
      </c>
      <c r="K6" s="2">
        <f t="shared" ref="K6:K46" si="3">ROUND((H6*D6),2)</f>
        <v>2200</v>
      </c>
    </row>
    <row r="7" spans="1:11" ht="25.5" x14ac:dyDescent="0.2">
      <c r="A7" s="9">
        <v>4</v>
      </c>
      <c r="B7" s="12" t="s">
        <v>57</v>
      </c>
      <c r="C7" s="10" t="s">
        <v>19</v>
      </c>
      <c r="D7" s="4">
        <v>1</v>
      </c>
      <c r="E7" s="2">
        <v>3400</v>
      </c>
      <c r="F7" s="2">
        <v>3550</v>
      </c>
      <c r="G7" s="2">
        <v>3750</v>
      </c>
      <c r="H7" s="2">
        <f t="shared" si="0"/>
        <v>3400</v>
      </c>
      <c r="I7" s="3">
        <f t="shared" si="1"/>
        <v>175.59422921421233</v>
      </c>
      <c r="J7" s="13">
        <f t="shared" si="2"/>
        <v>5.1645361533591858</v>
      </c>
      <c r="K7" s="2">
        <f t="shared" si="3"/>
        <v>3400</v>
      </c>
    </row>
    <row r="8" spans="1:11" ht="57" customHeight="1" x14ac:dyDescent="0.2">
      <c r="A8" s="8">
        <v>5</v>
      </c>
      <c r="B8" s="12" t="s">
        <v>58</v>
      </c>
      <c r="C8" s="10" t="s">
        <v>19</v>
      </c>
      <c r="D8" s="4">
        <v>1</v>
      </c>
      <c r="E8" s="2">
        <v>2200</v>
      </c>
      <c r="F8" s="2">
        <v>2450</v>
      </c>
      <c r="G8" s="2">
        <v>2510</v>
      </c>
      <c r="H8" s="2">
        <f t="shared" si="0"/>
        <v>2200</v>
      </c>
      <c r="I8" s="3">
        <f t="shared" si="1"/>
        <v>164.41816606851364</v>
      </c>
      <c r="J8" s="13">
        <f t="shared" si="2"/>
        <v>7.4735530031142563</v>
      </c>
      <c r="K8" s="2">
        <f t="shared" si="3"/>
        <v>2200</v>
      </c>
    </row>
    <row r="9" spans="1:11" ht="56.25" customHeight="1" x14ac:dyDescent="0.2">
      <c r="A9" s="9">
        <v>6</v>
      </c>
      <c r="B9" s="12" t="s">
        <v>53</v>
      </c>
      <c r="C9" s="10" t="s">
        <v>19</v>
      </c>
      <c r="D9" s="4">
        <v>1</v>
      </c>
      <c r="E9" s="2">
        <v>1750</v>
      </c>
      <c r="F9" s="2">
        <v>1800</v>
      </c>
      <c r="G9" s="2">
        <v>1950</v>
      </c>
      <c r="H9" s="2">
        <f t="shared" si="0"/>
        <v>1750</v>
      </c>
      <c r="I9" s="3">
        <f t="shared" si="1"/>
        <v>104.08329997330664</v>
      </c>
      <c r="J9" s="13">
        <f t="shared" si="2"/>
        <v>5.9476171413318077</v>
      </c>
      <c r="K9" s="2">
        <f t="shared" si="3"/>
        <v>1750</v>
      </c>
    </row>
    <row r="10" spans="1:11" ht="25.5" x14ac:dyDescent="0.2">
      <c r="A10" s="8">
        <v>7</v>
      </c>
      <c r="B10" s="12" t="s">
        <v>52</v>
      </c>
      <c r="C10" s="10" t="s">
        <v>19</v>
      </c>
      <c r="D10" s="4">
        <v>1</v>
      </c>
      <c r="E10" s="2">
        <v>650</v>
      </c>
      <c r="F10" s="2">
        <v>680</v>
      </c>
      <c r="G10" s="2">
        <v>700</v>
      </c>
      <c r="H10" s="2">
        <f t="shared" si="0"/>
        <v>650</v>
      </c>
      <c r="I10" s="3">
        <f t="shared" si="1"/>
        <v>25.16611478423583</v>
      </c>
      <c r="J10" s="13">
        <f t="shared" si="2"/>
        <v>3.8717099668055122</v>
      </c>
      <c r="K10" s="2">
        <f t="shared" si="3"/>
        <v>650</v>
      </c>
    </row>
    <row r="11" spans="1:11" ht="25.5" x14ac:dyDescent="0.2">
      <c r="A11" s="9">
        <v>8</v>
      </c>
      <c r="B11" s="12" t="s">
        <v>49</v>
      </c>
      <c r="C11" s="10" t="s">
        <v>19</v>
      </c>
      <c r="D11" s="4">
        <v>1</v>
      </c>
      <c r="E11" s="2">
        <v>750</v>
      </c>
      <c r="F11" s="2">
        <v>780</v>
      </c>
      <c r="G11" s="2">
        <v>800</v>
      </c>
      <c r="H11" s="2">
        <f t="shared" si="0"/>
        <v>750</v>
      </c>
      <c r="I11" s="3">
        <f t="shared" si="1"/>
        <v>25.16611478423583</v>
      </c>
      <c r="J11" s="13">
        <f t="shared" si="2"/>
        <v>3.3554819712314439</v>
      </c>
      <c r="K11" s="2">
        <f t="shared" si="3"/>
        <v>750</v>
      </c>
    </row>
    <row r="12" spans="1:11" ht="67.5" customHeight="1" x14ac:dyDescent="0.2">
      <c r="A12" s="8">
        <v>9</v>
      </c>
      <c r="B12" s="12" t="s">
        <v>41</v>
      </c>
      <c r="C12" s="10" t="s">
        <v>19</v>
      </c>
      <c r="D12" s="4">
        <v>1</v>
      </c>
      <c r="E12" s="2">
        <v>1450</v>
      </c>
      <c r="F12" s="2">
        <v>1550</v>
      </c>
      <c r="G12" s="2">
        <v>1570</v>
      </c>
      <c r="H12" s="2">
        <f t="shared" si="0"/>
        <v>1450</v>
      </c>
      <c r="I12" s="3">
        <f t="shared" si="1"/>
        <v>64.291005073286371</v>
      </c>
      <c r="J12" s="13">
        <f t="shared" si="2"/>
        <v>4.4338624188473359</v>
      </c>
      <c r="K12" s="2">
        <f t="shared" si="3"/>
        <v>1450</v>
      </c>
    </row>
    <row r="13" spans="1:11" ht="40.5" customHeight="1" x14ac:dyDescent="0.2">
      <c r="A13" s="9">
        <v>10</v>
      </c>
      <c r="B13" s="12" t="s">
        <v>59</v>
      </c>
      <c r="C13" s="10" t="s">
        <v>19</v>
      </c>
      <c r="D13" s="4">
        <v>1</v>
      </c>
      <c r="E13" s="2">
        <v>900</v>
      </c>
      <c r="F13" s="2">
        <v>1050</v>
      </c>
      <c r="G13" s="2">
        <v>930</v>
      </c>
      <c r="H13" s="2">
        <f t="shared" si="0"/>
        <v>900</v>
      </c>
      <c r="I13" s="3">
        <f t="shared" si="1"/>
        <v>79.372539331937716</v>
      </c>
      <c r="J13" s="13">
        <f t="shared" si="2"/>
        <v>8.8191710368819685</v>
      </c>
      <c r="K13" s="2">
        <f t="shared" si="3"/>
        <v>900</v>
      </c>
    </row>
    <row r="14" spans="1:11" ht="28.5" customHeight="1" x14ac:dyDescent="0.2">
      <c r="A14" s="8">
        <v>11</v>
      </c>
      <c r="B14" s="12" t="s">
        <v>50</v>
      </c>
      <c r="C14" s="10" t="s">
        <v>19</v>
      </c>
      <c r="D14" s="4">
        <v>1</v>
      </c>
      <c r="E14" s="2">
        <v>1300</v>
      </c>
      <c r="F14" s="2">
        <v>1350</v>
      </c>
      <c r="G14" s="2">
        <v>1340</v>
      </c>
      <c r="H14" s="2">
        <f t="shared" si="0"/>
        <v>1300</v>
      </c>
      <c r="I14" s="3">
        <f t="shared" si="1"/>
        <v>26.457513110645905</v>
      </c>
      <c r="J14" s="13">
        <f t="shared" si="2"/>
        <v>2.0351933162035309</v>
      </c>
      <c r="K14" s="2">
        <f t="shared" si="3"/>
        <v>1300</v>
      </c>
    </row>
    <row r="15" spans="1:11" ht="55.5" customHeight="1" x14ac:dyDescent="0.2">
      <c r="A15" s="9">
        <v>12</v>
      </c>
      <c r="B15" s="12" t="s">
        <v>51</v>
      </c>
      <c r="C15" s="10" t="s">
        <v>19</v>
      </c>
      <c r="D15" s="4">
        <v>1</v>
      </c>
      <c r="E15" s="2">
        <v>755</v>
      </c>
      <c r="F15" s="2">
        <v>850</v>
      </c>
      <c r="G15" s="2">
        <v>810</v>
      </c>
      <c r="H15" s="2">
        <f t="shared" si="0"/>
        <v>755</v>
      </c>
      <c r="I15" s="3">
        <f t="shared" si="1"/>
        <v>47.696960070847283</v>
      </c>
      <c r="J15" s="13">
        <f t="shared" si="2"/>
        <v>6.3174781550791099</v>
      </c>
      <c r="K15" s="2">
        <f t="shared" si="3"/>
        <v>755</v>
      </c>
    </row>
    <row r="16" spans="1:11" ht="83.25" customHeight="1" x14ac:dyDescent="0.2">
      <c r="A16" s="8">
        <v>13</v>
      </c>
      <c r="B16" s="12" t="s">
        <v>67</v>
      </c>
      <c r="C16" s="10" t="s">
        <v>19</v>
      </c>
      <c r="D16" s="4">
        <v>1</v>
      </c>
      <c r="E16" s="2">
        <v>1050</v>
      </c>
      <c r="F16" s="2">
        <v>1100</v>
      </c>
      <c r="G16" s="2">
        <v>1120</v>
      </c>
      <c r="H16" s="2">
        <f t="shared" si="0"/>
        <v>1050</v>
      </c>
      <c r="I16" s="3">
        <f t="shared" si="1"/>
        <v>36.055512754639892</v>
      </c>
      <c r="J16" s="13">
        <f t="shared" si="2"/>
        <v>3.4338583575847519</v>
      </c>
      <c r="K16" s="2">
        <f t="shared" si="3"/>
        <v>1050</v>
      </c>
    </row>
    <row r="17" spans="1:11" ht="26.25" customHeight="1" x14ac:dyDescent="0.2">
      <c r="A17" s="9">
        <v>14</v>
      </c>
      <c r="B17" s="12" t="s">
        <v>60</v>
      </c>
      <c r="C17" s="10" t="s">
        <v>19</v>
      </c>
      <c r="D17" s="4">
        <v>1</v>
      </c>
      <c r="E17" s="2">
        <v>320</v>
      </c>
      <c r="F17" s="2">
        <v>350</v>
      </c>
      <c r="G17" s="2">
        <v>330</v>
      </c>
      <c r="H17" s="2">
        <f t="shared" si="0"/>
        <v>320</v>
      </c>
      <c r="I17" s="3">
        <f t="shared" si="1"/>
        <v>15.275252316519467</v>
      </c>
      <c r="J17" s="13">
        <f t="shared" si="2"/>
        <v>4.7735163489123327</v>
      </c>
      <c r="K17" s="2">
        <f t="shared" si="3"/>
        <v>320</v>
      </c>
    </row>
    <row r="18" spans="1:11" ht="31.5" customHeight="1" x14ac:dyDescent="0.2">
      <c r="A18" s="8">
        <v>15</v>
      </c>
      <c r="B18" s="12" t="s">
        <v>60</v>
      </c>
      <c r="C18" s="10" t="s">
        <v>19</v>
      </c>
      <c r="D18" s="4">
        <v>1</v>
      </c>
      <c r="E18" s="2">
        <v>320</v>
      </c>
      <c r="F18" s="2">
        <v>350</v>
      </c>
      <c r="G18" s="2">
        <v>330</v>
      </c>
      <c r="H18" s="2">
        <f t="shared" si="0"/>
        <v>320</v>
      </c>
      <c r="I18" s="3">
        <f t="shared" si="1"/>
        <v>15.275252316519467</v>
      </c>
      <c r="J18" s="13">
        <f t="shared" si="2"/>
        <v>4.7735163489123327</v>
      </c>
      <c r="K18" s="2">
        <f t="shared" si="3"/>
        <v>320</v>
      </c>
    </row>
    <row r="19" spans="1:11" x14ac:dyDescent="0.2">
      <c r="A19" s="9">
        <v>16</v>
      </c>
      <c r="B19" s="12" t="s">
        <v>42</v>
      </c>
      <c r="C19" s="10" t="s">
        <v>19</v>
      </c>
      <c r="D19" s="4">
        <v>1</v>
      </c>
      <c r="E19" s="2">
        <v>350</v>
      </c>
      <c r="F19" s="2">
        <v>400</v>
      </c>
      <c r="G19" s="2">
        <v>370</v>
      </c>
      <c r="H19" s="2">
        <f t="shared" si="0"/>
        <v>350</v>
      </c>
      <c r="I19" s="3">
        <f t="shared" si="1"/>
        <v>25.166114784235834</v>
      </c>
      <c r="J19" s="13">
        <f t="shared" si="2"/>
        <v>7.1903185097816662</v>
      </c>
      <c r="K19" s="2">
        <f t="shared" si="3"/>
        <v>350</v>
      </c>
    </row>
    <row r="20" spans="1:11" x14ac:dyDescent="0.2">
      <c r="A20" s="8">
        <v>17</v>
      </c>
      <c r="B20" s="12" t="s">
        <v>43</v>
      </c>
      <c r="C20" s="10" t="s">
        <v>19</v>
      </c>
      <c r="D20" s="4">
        <v>1</v>
      </c>
      <c r="E20" s="2">
        <v>380</v>
      </c>
      <c r="F20" s="2">
        <v>450</v>
      </c>
      <c r="G20" s="2">
        <v>390</v>
      </c>
      <c r="H20" s="2">
        <f t="shared" si="0"/>
        <v>380</v>
      </c>
      <c r="I20" s="3">
        <f t="shared" si="1"/>
        <v>37.859388972001824</v>
      </c>
      <c r="J20" s="13">
        <f t="shared" si="2"/>
        <v>9.9629970978952169</v>
      </c>
      <c r="K20" s="2">
        <f t="shared" si="3"/>
        <v>380</v>
      </c>
    </row>
    <row r="21" spans="1:11" ht="29.25" customHeight="1" x14ac:dyDescent="0.2">
      <c r="A21" s="9">
        <v>18</v>
      </c>
      <c r="B21" s="12" t="s">
        <v>54</v>
      </c>
      <c r="C21" s="10" t="s">
        <v>19</v>
      </c>
      <c r="D21" s="4">
        <v>1</v>
      </c>
      <c r="E21" s="2">
        <v>350</v>
      </c>
      <c r="F21" s="2">
        <v>400</v>
      </c>
      <c r="G21" s="2">
        <v>400</v>
      </c>
      <c r="H21" s="2">
        <f t="shared" si="0"/>
        <v>350</v>
      </c>
      <c r="I21" s="3">
        <f t="shared" si="1"/>
        <v>28.867513459481287</v>
      </c>
      <c r="J21" s="13">
        <f t="shared" si="2"/>
        <v>8.2478609884232252</v>
      </c>
      <c r="K21" s="2">
        <f t="shared" si="3"/>
        <v>350</v>
      </c>
    </row>
    <row r="22" spans="1:11" ht="29.25" customHeight="1" x14ac:dyDescent="0.2">
      <c r="A22" s="8">
        <v>19</v>
      </c>
      <c r="B22" s="12" t="s">
        <v>20</v>
      </c>
      <c r="C22" s="10" t="s">
        <v>19</v>
      </c>
      <c r="D22" s="4">
        <v>1</v>
      </c>
      <c r="E22" s="2">
        <v>1100</v>
      </c>
      <c r="F22" s="2">
        <v>1300</v>
      </c>
      <c r="G22" s="2">
        <v>1320</v>
      </c>
      <c r="H22" s="2">
        <f t="shared" si="0"/>
        <v>1100</v>
      </c>
      <c r="I22" s="3">
        <f t="shared" si="1"/>
        <v>121.6552506059644</v>
      </c>
      <c r="J22" s="13">
        <f t="shared" si="2"/>
        <v>11.059568236905854</v>
      </c>
      <c r="K22" s="2">
        <f t="shared" si="3"/>
        <v>1100</v>
      </c>
    </row>
    <row r="23" spans="1:11" ht="30.75" customHeight="1" x14ac:dyDescent="0.2">
      <c r="A23" s="9">
        <v>20</v>
      </c>
      <c r="B23" s="12" t="s">
        <v>44</v>
      </c>
      <c r="C23" s="10" t="s">
        <v>19</v>
      </c>
      <c r="D23" s="4">
        <v>1</v>
      </c>
      <c r="E23" s="2">
        <v>1200</v>
      </c>
      <c r="F23" s="2">
        <v>1350</v>
      </c>
      <c r="G23" s="2">
        <v>1320</v>
      </c>
      <c r="H23" s="2">
        <f t="shared" si="0"/>
        <v>1200</v>
      </c>
      <c r="I23" s="3">
        <f t="shared" si="1"/>
        <v>79.372539331937716</v>
      </c>
      <c r="J23" s="13">
        <f t="shared" si="2"/>
        <v>6.6143782776614763</v>
      </c>
      <c r="K23" s="2">
        <f t="shared" si="3"/>
        <v>1200</v>
      </c>
    </row>
    <row r="24" spans="1:11" ht="18" customHeight="1" x14ac:dyDescent="0.2">
      <c r="A24" s="8">
        <v>21</v>
      </c>
      <c r="B24" s="12" t="s">
        <v>45</v>
      </c>
      <c r="C24" s="10" t="s">
        <v>19</v>
      </c>
      <c r="D24" s="4">
        <v>1</v>
      </c>
      <c r="E24" s="2">
        <v>850</v>
      </c>
      <c r="F24" s="2">
        <v>900</v>
      </c>
      <c r="G24" s="2">
        <v>880</v>
      </c>
      <c r="H24" s="2">
        <f t="shared" si="0"/>
        <v>850</v>
      </c>
      <c r="I24" s="3">
        <f t="shared" si="1"/>
        <v>25.16611478423583</v>
      </c>
      <c r="J24" s="13">
        <f t="shared" si="2"/>
        <v>2.9607193863806858</v>
      </c>
      <c r="K24" s="2">
        <f t="shared" si="3"/>
        <v>850</v>
      </c>
    </row>
    <row r="25" spans="1:11" ht="30.75" customHeight="1" x14ac:dyDescent="0.2">
      <c r="A25" s="9">
        <v>22</v>
      </c>
      <c r="B25" s="12" t="s">
        <v>61</v>
      </c>
      <c r="C25" s="10" t="s">
        <v>19</v>
      </c>
      <c r="D25" s="4">
        <v>1</v>
      </c>
      <c r="E25" s="2">
        <v>1800</v>
      </c>
      <c r="F25" s="2">
        <v>1950</v>
      </c>
      <c r="G25" s="2">
        <v>1900</v>
      </c>
      <c r="H25" s="2">
        <f t="shared" si="0"/>
        <v>1800</v>
      </c>
      <c r="I25" s="3">
        <f t="shared" si="1"/>
        <v>76.376261582597337</v>
      </c>
      <c r="J25" s="13">
        <f t="shared" si="2"/>
        <v>4.2431256434776294</v>
      </c>
      <c r="K25" s="2">
        <f t="shared" si="3"/>
        <v>1800</v>
      </c>
    </row>
    <row r="26" spans="1:11" x14ac:dyDescent="0.2">
      <c r="A26" s="8">
        <v>23</v>
      </c>
      <c r="B26" s="12" t="s">
        <v>21</v>
      </c>
      <c r="C26" s="10" t="s">
        <v>19</v>
      </c>
      <c r="D26" s="4">
        <v>1</v>
      </c>
      <c r="E26" s="2">
        <v>350</v>
      </c>
      <c r="F26" s="2">
        <v>450</v>
      </c>
      <c r="G26" s="2">
        <v>360</v>
      </c>
      <c r="H26" s="2">
        <f t="shared" si="0"/>
        <v>350</v>
      </c>
      <c r="I26" s="3">
        <f t="shared" si="1"/>
        <v>55.07570547286111</v>
      </c>
      <c r="J26" s="13">
        <f t="shared" si="2"/>
        <v>15.735915849388888</v>
      </c>
      <c r="K26" s="2">
        <f t="shared" si="3"/>
        <v>350</v>
      </c>
    </row>
    <row r="27" spans="1:11" x14ac:dyDescent="0.2">
      <c r="A27" s="9">
        <v>24</v>
      </c>
      <c r="B27" s="12" t="s">
        <v>22</v>
      </c>
      <c r="C27" s="10" t="s">
        <v>19</v>
      </c>
      <c r="D27" s="4">
        <v>1</v>
      </c>
      <c r="E27" s="2">
        <v>400</v>
      </c>
      <c r="F27" s="2">
        <v>450</v>
      </c>
      <c r="G27" s="2">
        <v>450</v>
      </c>
      <c r="H27" s="2">
        <f t="shared" si="0"/>
        <v>400</v>
      </c>
      <c r="I27" s="3">
        <f t="shared" si="1"/>
        <v>28.867513459481287</v>
      </c>
      <c r="J27" s="13">
        <f t="shared" si="2"/>
        <v>7.2168783648703219</v>
      </c>
      <c r="K27" s="2">
        <f t="shared" si="3"/>
        <v>400</v>
      </c>
    </row>
    <row r="28" spans="1:11" x14ac:dyDescent="0.2">
      <c r="A28" s="8">
        <v>25</v>
      </c>
      <c r="B28" s="12" t="s">
        <v>23</v>
      </c>
      <c r="C28" s="10" t="s">
        <v>19</v>
      </c>
      <c r="D28" s="4">
        <v>1</v>
      </c>
      <c r="E28" s="2">
        <v>350</v>
      </c>
      <c r="F28" s="2">
        <v>450</v>
      </c>
      <c r="G28" s="2">
        <v>390</v>
      </c>
      <c r="H28" s="2">
        <f t="shared" si="0"/>
        <v>350</v>
      </c>
      <c r="I28" s="3">
        <f t="shared" si="1"/>
        <v>50.33222956847176</v>
      </c>
      <c r="J28" s="13">
        <f t="shared" si="2"/>
        <v>14.380637019563359</v>
      </c>
      <c r="K28" s="2">
        <f t="shared" si="3"/>
        <v>350</v>
      </c>
    </row>
    <row r="29" spans="1:11" x14ac:dyDescent="0.2">
      <c r="A29" s="9">
        <v>26</v>
      </c>
      <c r="B29" s="12" t="s">
        <v>24</v>
      </c>
      <c r="C29" s="10" t="s">
        <v>19</v>
      </c>
      <c r="D29" s="4">
        <v>1</v>
      </c>
      <c r="E29" s="2">
        <v>350</v>
      </c>
      <c r="F29" s="2">
        <v>400</v>
      </c>
      <c r="G29" s="2">
        <v>390</v>
      </c>
      <c r="H29" s="2">
        <f t="shared" si="0"/>
        <v>350</v>
      </c>
      <c r="I29" s="3">
        <f t="shared" si="1"/>
        <v>26.457513110645905</v>
      </c>
      <c r="J29" s="13">
        <f t="shared" si="2"/>
        <v>7.5592894601845444</v>
      </c>
      <c r="K29" s="2">
        <f t="shared" si="3"/>
        <v>350</v>
      </c>
    </row>
    <row r="30" spans="1:11" x14ac:dyDescent="0.2">
      <c r="A30" s="8">
        <v>27</v>
      </c>
      <c r="B30" s="12" t="s">
        <v>46</v>
      </c>
      <c r="C30" s="10" t="s">
        <v>19</v>
      </c>
      <c r="D30" s="4">
        <v>1</v>
      </c>
      <c r="E30" s="2">
        <v>350</v>
      </c>
      <c r="F30" s="2">
        <v>400</v>
      </c>
      <c r="G30" s="2">
        <v>390</v>
      </c>
      <c r="H30" s="2">
        <f t="shared" si="0"/>
        <v>350</v>
      </c>
      <c r="I30" s="3">
        <f t="shared" si="1"/>
        <v>26.457513110645905</v>
      </c>
      <c r="J30" s="13">
        <f t="shared" si="2"/>
        <v>7.5592894601845444</v>
      </c>
      <c r="K30" s="2">
        <f t="shared" si="3"/>
        <v>350</v>
      </c>
    </row>
    <row r="31" spans="1:11" x14ac:dyDescent="0.2">
      <c r="A31" s="9">
        <v>28</v>
      </c>
      <c r="B31" s="12" t="s">
        <v>62</v>
      </c>
      <c r="C31" s="10" t="s">
        <v>19</v>
      </c>
      <c r="D31" s="4">
        <v>1</v>
      </c>
      <c r="E31" s="2">
        <v>350</v>
      </c>
      <c r="F31" s="2">
        <v>400</v>
      </c>
      <c r="G31" s="2">
        <v>390</v>
      </c>
      <c r="H31" s="2">
        <f t="shared" si="0"/>
        <v>350</v>
      </c>
      <c r="I31" s="3">
        <f t="shared" si="1"/>
        <v>26.457513110645905</v>
      </c>
      <c r="J31" s="13">
        <f t="shared" si="2"/>
        <v>7.5592894601845444</v>
      </c>
      <c r="K31" s="2">
        <f t="shared" si="3"/>
        <v>350</v>
      </c>
    </row>
    <row r="32" spans="1:11" x14ac:dyDescent="0.2">
      <c r="A32" s="8">
        <v>29</v>
      </c>
      <c r="B32" s="12" t="s">
        <v>25</v>
      </c>
      <c r="C32" s="10" t="s">
        <v>19</v>
      </c>
      <c r="D32" s="4">
        <v>1</v>
      </c>
      <c r="E32" s="2">
        <v>400</v>
      </c>
      <c r="F32" s="2">
        <v>450</v>
      </c>
      <c r="G32" s="2">
        <v>450</v>
      </c>
      <c r="H32" s="2">
        <f t="shared" si="0"/>
        <v>400</v>
      </c>
      <c r="I32" s="3">
        <f t="shared" si="1"/>
        <v>28.867513459481287</v>
      </c>
      <c r="J32" s="13">
        <f t="shared" si="2"/>
        <v>7.2168783648703219</v>
      </c>
      <c r="K32" s="2">
        <f t="shared" si="3"/>
        <v>400</v>
      </c>
    </row>
    <row r="33" spans="1:14" x14ac:dyDescent="0.2">
      <c r="A33" s="9">
        <v>30</v>
      </c>
      <c r="B33" s="12" t="s">
        <v>26</v>
      </c>
      <c r="C33" s="10" t="s">
        <v>19</v>
      </c>
      <c r="D33" s="4">
        <v>1</v>
      </c>
      <c r="E33" s="2">
        <v>400</v>
      </c>
      <c r="F33" s="2">
        <v>450</v>
      </c>
      <c r="G33" s="2">
        <v>450</v>
      </c>
      <c r="H33" s="2">
        <f t="shared" si="0"/>
        <v>400</v>
      </c>
      <c r="I33" s="3">
        <f t="shared" si="1"/>
        <v>28.867513459481287</v>
      </c>
      <c r="J33" s="13">
        <f t="shared" si="2"/>
        <v>7.2168783648703219</v>
      </c>
      <c r="K33" s="2">
        <f t="shared" si="3"/>
        <v>400</v>
      </c>
    </row>
    <row r="34" spans="1:14" x14ac:dyDescent="0.2">
      <c r="A34" s="8">
        <v>31</v>
      </c>
      <c r="B34" s="12" t="s">
        <v>27</v>
      </c>
      <c r="C34" s="10" t="s">
        <v>19</v>
      </c>
      <c r="D34" s="4">
        <v>1</v>
      </c>
      <c r="E34" s="2">
        <v>600</v>
      </c>
      <c r="F34" s="2">
        <v>680</v>
      </c>
      <c r="G34" s="2">
        <v>760</v>
      </c>
      <c r="H34" s="2">
        <f t="shared" si="0"/>
        <v>600</v>
      </c>
      <c r="I34" s="3">
        <f t="shared" si="1"/>
        <v>80</v>
      </c>
      <c r="J34" s="13">
        <f t="shared" si="2"/>
        <v>13.333333333333334</v>
      </c>
      <c r="K34" s="2">
        <f t="shared" si="3"/>
        <v>600</v>
      </c>
    </row>
    <row r="35" spans="1:14" x14ac:dyDescent="0.2">
      <c r="A35" s="9">
        <v>32</v>
      </c>
      <c r="B35" s="12" t="s">
        <v>28</v>
      </c>
      <c r="C35" s="10" t="s">
        <v>19</v>
      </c>
      <c r="D35" s="4">
        <v>1</v>
      </c>
      <c r="E35" s="2">
        <v>400</v>
      </c>
      <c r="F35" s="2">
        <v>480</v>
      </c>
      <c r="G35" s="2">
        <v>460</v>
      </c>
      <c r="H35" s="2">
        <f t="shared" si="0"/>
        <v>400</v>
      </c>
      <c r="I35" s="3">
        <f t="shared" si="1"/>
        <v>41.633319989322658</v>
      </c>
      <c r="J35" s="13">
        <f t="shared" si="2"/>
        <v>10.408329997330663</v>
      </c>
      <c r="K35" s="2">
        <f t="shared" si="3"/>
        <v>400</v>
      </c>
    </row>
    <row r="36" spans="1:14" x14ac:dyDescent="0.2">
      <c r="A36" s="8">
        <v>33</v>
      </c>
      <c r="B36" s="12" t="s">
        <v>29</v>
      </c>
      <c r="C36" s="10" t="s">
        <v>19</v>
      </c>
      <c r="D36" s="4">
        <v>1</v>
      </c>
      <c r="E36" s="2">
        <v>400</v>
      </c>
      <c r="F36" s="2">
        <v>480</v>
      </c>
      <c r="G36" s="2">
        <v>460</v>
      </c>
      <c r="H36" s="2">
        <f t="shared" si="0"/>
        <v>400</v>
      </c>
      <c r="I36" s="3">
        <f t="shared" si="1"/>
        <v>41.633319989322658</v>
      </c>
      <c r="J36" s="13">
        <f t="shared" si="2"/>
        <v>10.408329997330663</v>
      </c>
      <c r="K36" s="2">
        <f t="shared" si="3"/>
        <v>400</v>
      </c>
    </row>
    <row r="37" spans="1:14" x14ac:dyDescent="0.2">
      <c r="A37" s="9">
        <v>34</v>
      </c>
      <c r="B37" s="12" t="s">
        <v>30</v>
      </c>
      <c r="C37" s="10" t="s">
        <v>19</v>
      </c>
      <c r="D37" s="4">
        <v>1</v>
      </c>
      <c r="E37" s="2">
        <v>400</v>
      </c>
      <c r="F37" s="2">
        <v>480</v>
      </c>
      <c r="G37" s="2">
        <v>460</v>
      </c>
      <c r="H37" s="2">
        <f t="shared" si="0"/>
        <v>400</v>
      </c>
      <c r="I37" s="3">
        <f t="shared" si="1"/>
        <v>41.633319989322658</v>
      </c>
      <c r="J37" s="13">
        <f t="shared" si="2"/>
        <v>10.408329997330663</v>
      </c>
      <c r="K37" s="2">
        <f t="shared" si="3"/>
        <v>400</v>
      </c>
    </row>
    <row r="38" spans="1:14" x14ac:dyDescent="0.2">
      <c r="A38" s="8">
        <v>35</v>
      </c>
      <c r="B38" s="12" t="s">
        <v>31</v>
      </c>
      <c r="C38" s="10" t="s">
        <v>19</v>
      </c>
      <c r="D38" s="4">
        <v>1</v>
      </c>
      <c r="E38" s="2">
        <v>1360</v>
      </c>
      <c r="F38" s="2">
        <v>1520</v>
      </c>
      <c r="G38" s="2">
        <v>1550</v>
      </c>
      <c r="H38" s="2">
        <f t="shared" si="0"/>
        <v>1360</v>
      </c>
      <c r="I38" s="3">
        <f t="shared" si="1"/>
        <v>102.14368964029708</v>
      </c>
      <c r="J38" s="13">
        <f t="shared" si="2"/>
        <v>7.5105654147277274</v>
      </c>
      <c r="K38" s="2">
        <f t="shared" si="3"/>
        <v>1360</v>
      </c>
    </row>
    <row r="39" spans="1:14" x14ac:dyDescent="0.2">
      <c r="A39" s="9">
        <v>36</v>
      </c>
      <c r="B39" s="12" t="s">
        <v>32</v>
      </c>
      <c r="C39" s="10" t="s">
        <v>19</v>
      </c>
      <c r="D39" s="4">
        <v>1</v>
      </c>
      <c r="E39" s="2">
        <v>650</v>
      </c>
      <c r="F39" s="2">
        <v>700</v>
      </c>
      <c r="G39" s="2">
        <v>680</v>
      </c>
      <c r="H39" s="2">
        <f t="shared" si="0"/>
        <v>650</v>
      </c>
      <c r="I39" s="3">
        <f t="shared" si="1"/>
        <v>25.16611478423583</v>
      </c>
      <c r="J39" s="13">
        <f t="shared" si="2"/>
        <v>3.8717099668055122</v>
      </c>
      <c r="K39" s="2">
        <f t="shared" si="3"/>
        <v>650</v>
      </c>
    </row>
    <row r="40" spans="1:14" x14ac:dyDescent="0.2">
      <c r="A40" s="8">
        <v>37</v>
      </c>
      <c r="B40" s="12" t="s">
        <v>33</v>
      </c>
      <c r="C40" s="10" t="s">
        <v>19</v>
      </c>
      <c r="D40" s="4">
        <v>1</v>
      </c>
      <c r="E40" s="2">
        <v>650</v>
      </c>
      <c r="F40" s="2">
        <v>700</v>
      </c>
      <c r="G40" s="2">
        <v>680</v>
      </c>
      <c r="H40" s="2">
        <f t="shared" si="0"/>
        <v>650</v>
      </c>
      <c r="I40" s="3">
        <f t="shared" si="1"/>
        <v>25.16611478423583</v>
      </c>
      <c r="J40" s="13">
        <f t="shared" si="2"/>
        <v>3.8717099668055122</v>
      </c>
      <c r="K40" s="2">
        <f t="shared" si="3"/>
        <v>650</v>
      </c>
    </row>
    <row r="41" spans="1:14" x14ac:dyDescent="0.2">
      <c r="A41" s="9">
        <v>38</v>
      </c>
      <c r="B41" s="12" t="s">
        <v>47</v>
      </c>
      <c r="C41" s="10" t="s">
        <v>19</v>
      </c>
      <c r="D41" s="4">
        <v>1</v>
      </c>
      <c r="E41" s="2">
        <v>670</v>
      </c>
      <c r="F41" s="2">
        <v>750</v>
      </c>
      <c r="G41" s="2">
        <v>680</v>
      </c>
      <c r="H41" s="2">
        <f t="shared" si="0"/>
        <v>670</v>
      </c>
      <c r="I41" s="3">
        <f t="shared" si="1"/>
        <v>43.588989435406738</v>
      </c>
      <c r="J41" s="13">
        <f t="shared" si="2"/>
        <v>6.5058193187174238</v>
      </c>
      <c r="K41" s="2">
        <f t="shared" si="3"/>
        <v>670</v>
      </c>
    </row>
    <row r="42" spans="1:14" ht="38.25" x14ac:dyDescent="0.2">
      <c r="A42" s="8">
        <v>39</v>
      </c>
      <c r="B42" s="12" t="s">
        <v>63</v>
      </c>
      <c r="C42" s="10" t="s">
        <v>19</v>
      </c>
      <c r="D42" s="4">
        <v>1</v>
      </c>
      <c r="E42" s="2">
        <v>450</v>
      </c>
      <c r="F42" s="2">
        <v>480</v>
      </c>
      <c r="G42" s="2">
        <v>480</v>
      </c>
      <c r="H42" s="2">
        <f t="shared" si="0"/>
        <v>450</v>
      </c>
      <c r="I42" s="3">
        <f t="shared" si="1"/>
        <v>17.320508075688775</v>
      </c>
      <c r="J42" s="13">
        <f t="shared" si="2"/>
        <v>3.8490017945975055</v>
      </c>
      <c r="K42" s="2">
        <f t="shared" si="3"/>
        <v>450</v>
      </c>
    </row>
    <row r="43" spans="1:14" ht="25.5" x14ac:dyDescent="0.2">
      <c r="A43" s="9">
        <v>40</v>
      </c>
      <c r="B43" s="12" t="s">
        <v>34</v>
      </c>
      <c r="C43" s="10" t="s">
        <v>19</v>
      </c>
      <c r="D43" s="4">
        <v>1</v>
      </c>
      <c r="E43" s="2">
        <v>600</v>
      </c>
      <c r="F43" s="2">
        <v>800</v>
      </c>
      <c r="G43" s="2">
        <v>620</v>
      </c>
      <c r="H43" s="2">
        <f t="shared" si="0"/>
        <v>600</v>
      </c>
      <c r="I43" s="3">
        <f t="shared" si="1"/>
        <v>110.15141094572222</v>
      </c>
      <c r="J43" s="13">
        <f t="shared" si="2"/>
        <v>18.358568490953704</v>
      </c>
      <c r="K43" s="2">
        <f t="shared" si="3"/>
        <v>600</v>
      </c>
    </row>
    <row r="44" spans="1:14" ht="51" x14ac:dyDescent="0.2">
      <c r="A44" s="8">
        <v>41</v>
      </c>
      <c r="B44" s="12" t="s">
        <v>68</v>
      </c>
      <c r="C44" s="10" t="s">
        <v>19</v>
      </c>
      <c r="D44" s="4">
        <v>1</v>
      </c>
      <c r="E44" s="2">
        <v>850</v>
      </c>
      <c r="F44" s="2">
        <v>900</v>
      </c>
      <c r="G44" s="2">
        <v>920</v>
      </c>
      <c r="H44" s="2">
        <f t="shared" si="0"/>
        <v>850</v>
      </c>
      <c r="I44" s="3">
        <f t="shared" si="1"/>
        <v>36.055512754639892</v>
      </c>
      <c r="J44" s="13">
        <f t="shared" si="2"/>
        <v>4.241825029957635</v>
      </c>
      <c r="K44" s="2">
        <f t="shared" si="3"/>
        <v>850</v>
      </c>
    </row>
    <row r="45" spans="1:14" ht="25.5" x14ac:dyDescent="0.2">
      <c r="A45" s="9">
        <v>42</v>
      </c>
      <c r="B45" s="12" t="s">
        <v>35</v>
      </c>
      <c r="C45" s="10" t="s">
        <v>19</v>
      </c>
      <c r="D45" s="4">
        <v>1</v>
      </c>
      <c r="E45" s="2">
        <v>850</v>
      </c>
      <c r="F45" s="2">
        <v>900</v>
      </c>
      <c r="G45" s="2">
        <v>900</v>
      </c>
      <c r="H45" s="2">
        <f t="shared" si="0"/>
        <v>850</v>
      </c>
      <c r="I45" s="3">
        <f t="shared" si="1"/>
        <v>28.867513459481287</v>
      </c>
      <c r="J45" s="13">
        <f t="shared" si="2"/>
        <v>3.3961780540566222</v>
      </c>
      <c r="K45" s="2">
        <f t="shared" si="3"/>
        <v>850</v>
      </c>
    </row>
    <row r="46" spans="1:14" ht="25.5" x14ac:dyDescent="0.2">
      <c r="A46" s="8">
        <v>43</v>
      </c>
      <c r="B46" s="12" t="s">
        <v>36</v>
      </c>
      <c r="C46" s="10" t="s">
        <v>19</v>
      </c>
      <c r="D46" s="4">
        <v>1</v>
      </c>
      <c r="E46" s="2">
        <v>1950</v>
      </c>
      <c r="F46" s="2">
        <v>2050</v>
      </c>
      <c r="G46" s="2">
        <v>1990</v>
      </c>
      <c r="H46" s="2">
        <f t="shared" si="0"/>
        <v>1950</v>
      </c>
      <c r="I46" s="3">
        <f t="shared" si="1"/>
        <v>50.332229568471661</v>
      </c>
      <c r="J46" s="13">
        <f t="shared" si="2"/>
        <v>2.5811399778703414</v>
      </c>
      <c r="K46" s="2">
        <f t="shared" si="3"/>
        <v>1950</v>
      </c>
    </row>
    <row r="47" spans="1:14" ht="99.75" customHeight="1" x14ac:dyDescent="0.2">
      <c r="A47" s="9">
        <v>44</v>
      </c>
      <c r="B47" s="12" t="s">
        <v>64</v>
      </c>
      <c r="C47" s="10" t="s">
        <v>19</v>
      </c>
      <c r="D47" s="4">
        <v>1</v>
      </c>
      <c r="E47" s="2">
        <v>2250</v>
      </c>
      <c r="F47" s="2">
        <v>2450</v>
      </c>
      <c r="G47" s="2">
        <v>2500</v>
      </c>
      <c r="H47" s="2">
        <f t="shared" si="0"/>
        <v>2250</v>
      </c>
      <c r="I47" s="3">
        <f t="shared" si="1"/>
        <v>132.28756555322954</v>
      </c>
      <c r="J47" s="13">
        <f t="shared" si="2"/>
        <v>5.8794473579213129</v>
      </c>
      <c r="K47" s="2">
        <f>ROUND((H47*D47),2)</f>
        <v>2250</v>
      </c>
    </row>
    <row r="48" spans="1:14" ht="22.5" customHeight="1" x14ac:dyDescent="0.2">
      <c r="A48" s="14" t="s">
        <v>14</v>
      </c>
      <c r="B48" s="15"/>
      <c r="C48" s="15"/>
      <c r="D48" s="15"/>
      <c r="E48" s="15"/>
      <c r="F48" s="15"/>
      <c r="G48" s="15"/>
      <c r="H48" s="15"/>
      <c r="I48" s="15"/>
      <c r="J48" s="15"/>
      <c r="K48" s="6">
        <f>SUM(K4:K47)</f>
        <v>40505</v>
      </c>
      <c r="M48" s="11"/>
      <c r="N48" s="11"/>
    </row>
    <row r="49" spans="2:11" ht="28.5" customHeight="1" x14ac:dyDescent="0.2">
      <c r="B49" s="16" t="s">
        <v>16</v>
      </c>
      <c r="C49" s="16"/>
      <c r="D49" s="16"/>
      <c r="E49" s="16"/>
      <c r="F49" s="16"/>
      <c r="G49" s="16"/>
      <c r="H49" s="16"/>
      <c r="I49" s="16"/>
      <c r="J49" s="16"/>
      <c r="K49" s="16"/>
    </row>
    <row r="50" spans="2:11" ht="63.75" customHeight="1" x14ac:dyDescent="0.2">
      <c r="B50" s="18" t="s">
        <v>37</v>
      </c>
      <c r="C50" s="19"/>
      <c r="D50" s="19"/>
      <c r="E50" s="19"/>
      <c r="F50" s="19"/>
      <c r="G50" s="19"/>
      <c r="H50" s="19"/>
      <c r="I50" s="19"/>
      <c r="J50" s="19"/>
      <c r="K50" s="19"/>
    </row>
    <row r="51" spans="2:11" ht="25.5" customHeight="1" x14ac:dyDescent="0.25">
      <c r="B51" s="24" t="s">
        <v>38</v>
      </c>
      <c r="C51" s="25"/>
      <c r="D51" s="25"/>
      <c r="E51" s="25"/>
      <c r="F51" s="25"/>
      <c r="G51" s="25"/>
      <c r="H51" s="25"/>
      <c r="I51" s="25"/>
      <c r="J51" s="20">
        <v>40505</v>
      </c>
      <c r="K51" s="21"/>
    </row>
    <row r="52" spans="2:11" ht="30" customHeight="1" x14ac:dyDescent="0.25">
      <c r="B52" s="24" t="s">
        <v>39</v>
      </c>
      <c r="C52" s="25"/>
      <c r="D52" s="25"/>
      <c r="E52" s="25"/>
      <c r="F52" s="25"/>
      <c r="G52" s="25"/>
      <c r="H52" s="25"/>
      <c r="I52" s="25"/>
      <c r="J52" s="22" t="s">
        <v>40</v>
      </c>
      <c r="K52" s="23"/>
    </row>
    <row r="53" spans="2:11" ht="39" customHeight="1" x14ac:dyDescent="0.2">
      <c r="B53" s="17" t="s">
        <v>71</v>
      </c>
      <c r="C53" s="17"/>
      <c r="D53" s="17"/>
      <c r="E53" s="17"/>
      <c r="F53" s="17"/>
      <c r="G53" s="17"/>
      <c r="H53" s="17"/>
      <c r="I53" s="17"/>
      <c r="J53" s="17"/>
      <c r="K53" s="17"/>
    </row>
    <row r="54" spans="2:11" ht="63.75" customHeight="1" x14ac:dyDescent="0.2">
      <c r="B54" s="17" t="s">
        <v>13</v>
      </c>
      <c r="C54" s="17"/>
      <c r="D54" s="17"/>
      <c r="E54" s="17"/>
      <c r="F54" s="17"/>
      <c r="G54" s="17"/>
      <c r="H54" s="17"/>
      <c r="I54" s="17"/>
      <c r="J54" s="17"/>
      <c r="K54" s="17"/>
    </row>
    <row r="55" spans="2:11" ht="18" customHeight="1" x14ac:dyDescent="0.2">
      <c r="B55" s="1" t="s">
        <v>7</v>
      </c>
    </row>
    <row r="56" spans="2:11" x14ac:dyDescent="0.2">
      <c r="B56" s="1" t="s">
        <v>12</v>
      </c>
    </row>
    <row r="57" spans="2:11" x14ac:dyDescent="0.2">
      <c r="B57" s="1" t="s">
        <v>8</v>
      </c>
    </row>
    <row r="58" spans="2:11" ht="28.5" customHeight="1" x14ac:dyDescent="0.2">
      <c r="B58" s="17" t="s">
        <v>9</v>
      </c>
      <c r="C58" s="17"/>
      <c r="D58" s="17"/>
      <c r="E58" s="17"/>
      <c r="F58" s="17"/>
      <c r="G58" s="17"/>
      <c r="H58" s="17"/>
      <c r="I58" s="17"/>
      <c r="J58" s="17"/>
      <c r="K58" s="17"/>
    </row>
    <row r="59" spans="2:11" x14ac:dyDescent="0.2">
      <c r="B59" s="1" t="s">
        <v>10</v>
      </c>
    </row>
    <row r="60" spans="2:11" x14ac:dyDescent="0.2">
      <c r="B60" s="1" t="s">
        <v>11</v>
      </c>
    </row>
  </sheetData>
  <mergeCells count="21">
    <mergeCell ref="A1:I1"/>
    <mergeCell ref="J1:K1"/>
    <mergeCell ref="E2:G2"/>
    <mergeCell ref="H2:H3"/>
    <mergeCell ref="I2:I3"/>
    <mergeCell ref="D2:D3"/>
    <mergeCell ref="C2:C3"/>
    <mergeCell ref="J2:J3"/>
    <mergeCell ref="K2:K3"/>
    <mergeCell ref="A2:A3"/>
    <mergeCell ref="B2:B3"/>
    <mergeCell ref="A48:J48"/>
    <mergeCell ref="B49:K49"/>
    <mergeCell ref="B53:K53"/>
    <mergeCell ref="B54:K54"/>
    <mergeCell ref="B58:K58"/>
    <mergeCell ref="B50:K50"/>
    <mergeCell ref="J51:K51"/>
    <mergeCell ref="J52:K52"/>
    <mergeCell ref="B51:I51"/>
    <mergeCell ref="B52:I52"/>
  </mergeCells>
  <conditionalFormatting sqref="J4:J47">
    <cfRule type="cellIs" dxfId="0" priority="1" stopIfTrue="1" operator="greaterThan">
      <formula>33</formula>
    </cfRule>
  </conditionalFormatting>
  <pageMargins left="0.31496062992125984" right="0.31496062992125984" top="0.74803149606299213" bottom="0.74803149606299213" header="0.31496062992125984" footer="0.31496062992125984"/>
  <pageSetup paperSize="9" scale="8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НМЦД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2026-09-29T10:49:32Z</dcterms:modified>
</cp:coreProperties>
</file>