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DD7819E-03E1-4C02-9188-FE6A927D76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H25" i="1"/>
  <c r="M25" i="1" s="1"/>
  <c r="I25" i="1"/>
  <c r="J25" i="1"/>
  <c r="K25" i="1" s="1"/>
  <c r="L25" i="1" s="1"/>
  <c r="H23" i="1"/>
  <c r="M23" i="1" s="1"/>
  <c r="I23" i="1"/>
  <c r="J23" i="1"/>
  <c r="K23" i="1" s="1"/>
  <c r="L23" i="1" s="1"/>
  <c r="H22" i="1"/>
  <c r="M22" i="1" s="1"/>
  <c r="I22" i="1"/>
  <c r="J22" i="1"/>
  <c r="K22" i="1" s="1"/>
  <c r="L22" i="1" s="1"/>
  <c r="N11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H11" i="1"/>
  <c r="M11" i="1" s="1"/>
  <c r="I11" i="1"/>
  <c r="J11" i="1"/>
  <c r="K11" i="1" s="1"/>
  <c r="L11" i="1" s="1"/>
  <c r="H12" i="1"/>
  <c r="M12" i="1" s="1"/>
  <c r="I12" i="1"/>
  <c r="J12" i="1"/>
  <c r="K12" i="1" s="1"/>
  <c r="L12" i="1" s="1"/>
  <c r="H13" i="1"/>
  <c r="M13" i="1" s="1"/>
  <c r="I13" i="1"/>
  <c r="J13" i="1"/>
  <c r="K13" i="1" s="1"/>
  <c r="L13" i="1" s="1"/>
  <c r="H14" i="1"/>
  <c r="M14" i="1" s="1"/>
  <c r="I14" i="1"/>
  <c r="J14" i="1"/>
  <c r="K14" i="1" s="1"/>
  <c r="L14" i="1" s="1"/>
  <c r="H15" i="1"/>
  <c r="M15" i="1" s="1"/>
  <c r="I15" i="1"/>
  <c r="J15" i="1"/>
  <c r="K15" i="1" s="1"/>
  <c r="L15" i="1" s="1"/>
  <c r="H16" i="1"/>
  <c r="M16" i="1" s="1"/>
  <c r="I16" i="1"/>
  <c r="J16" i="1"/>
  <c r="K16" i="1" s="1"/>
  <c r="L16" i="1" s="1"/>
  <c r="H17" i="1"/>
  <c r="M17" i="1" s="1"/>
  <c r="I17" i="1"/>
  <c r="J17" i="1"/>
  <c r="K17" i="1" s="1"/>
  <c r="L17" i="1" s="1"/>
  <c r="H18" i="1"/>
  <c r="M18" i="1" s="1"/>
  <c r="H19" i="1"/>
  <c r="M19" i="1" s="1"/>
  <c r="I19" i="1"/>
  <c r="J19" i="1"/>
  <c r="M20" i="1"/>
  <c r="I20" i="1"/>
  <c r="J20" i="1"/>
  <c r="K20" i="1" s="1"/>
  <c r="L20" i="1" s="1"/>
  <c r="H21" i="1"/>
  <c r="M21" i="1" s="1"/>
  <c r="I21" i="1"/>
  <c r="J21" i="1"/>
  <c r="H24" i="1"/>
  <c r="M24" i="1" s="1"/>
  <c r="I24" i="1"/>
  <c r="J24" i="1"/>
  <c r="K24" i="1" s="1"/>
  <c r="L24" i="1" s="1"/>
  <c r="P26" i="1" l="1"/>
  <c r="K21" i="1"/>
  <c r="L21" i="1" s="1"/>
  <c r="K19" i="1"/>
  <c r="L19" i="1" s="1"/>
  <c r="I18" i="1"/>
  <c r="J18" i="1"/>
  <c r="K18" i="1" s="1"/>
  <c r="L18" i="1" s="1"/>
</calcChain>
</file>

<file path=xl/sharedStrings.xml><?xml version="1.0" encoding="utf-8"?>
<sst xmlns="http://schemas.openxmlformats.org/spreadsheetml/2006/main" count="57" uniqueCount="43">
  <si>
    <t>№ п/п</t>
  </si>
  <si>
    <t>Наименование товара, работ, услуг</t>
  </si>
  <si>
    <t>Объем</t>
  </si>
  <si>
    <t>Ед.изм.</t>
  </si>
  <si>
    <t>Кол-во</t>
  </si>
  <si>
    <t>Цена за ед.изм.</t>
  </si>
  <si>
    <t>Совокупность значений</t>
  </si>
  <si>
    <t>Рыночная стоимость</t>
  </si>
  <si>
    <t>Кол-во знач.</t>
  </si>
  <si>
    <t>Сред.квадр.откл. σ=</t>
  </si>
  <si>
    <t>Коэфф вариации V=</t>
  </si>
  <si>
    <t>Начальная (максимальная) цена договора</t>
  </si>
  <si>
    <t>Средн. арифм.</t>
  </si>
  <si>
    <t>Обоснование начальной (максимальной) цены договора</t>
  </si>
  <si>
    <t>Используемый метод определения НМЦД: метод сопоставимых рыночных цен (анализ рынка)</t>
  </si>
  <si>
    <t xml:space="preserve">Использована общедоступная информации о ценах товаров, работ, услуг, полученная у поставщиков (подрядчиков, исполнителей), осуществляющих поставки идентичных товаров, работ, услуг, планируемых к закупкам. </t>
  </si>
  <si>
    <t xml:space="preserve">Приложение № 4 </t>
  </si>
  <si>
    <t>Подготовил:</t>
  </si>
  <si>
    <t>Ведущий специалист по закупкам АО "Горзеленхоз"</t>
  </si>
  <si>
    <t>__________</t>
  </si>
  <si>
    <t>А.А. Зайцев</t>
  </si>
  <si>
    <t>Источник № 1</t>
  </si>
  <si>
    <t>Источник № 3</t>
  </si>
  <si>
    <t>Источник № 2</t>
  </si>
  <si>
    <t>шт</t>
  </si>
  <si>
    <t>м</t>
  </si>
  <si>
    <t>упаковка</t>
  </si>
  <si>
    <t>Провод самонесущий изолированный, 3x120+1x95 мм2, ГОСТ 31946-2012, Б 14, Иркутсккабель, 12L02027, арт. СИП-2 3x120+1x95 или эквивалент</t>
  </si>
  <si>
    <t>Зажим анкерный, *95-120мм2, 20 МРНЗ/Кн, для СИП-2, НИЛЕД (ВК), арт. PA 2000 Р или эквивалент</t>
  </si>
  <si>
    <t>Комплект промежуточной подвески, 25-120мм2, 12МРНЗ, кН, НИЛЕД (ВК), арт. ES 54-14 P (аналог ES 1500) или эквивалент</t>
  </si>
  <si>
    <t>Наконечник кабельный под опрессовку, 120 мм2, алюминиевый, КВТ, арт. ТА 120-12-14 или эквивалент</t>
  </si>
  <si>
    <t xml:space="preserve">Кабель силовой медный, 4 мм2, ГОСТ 31996-2012, Б 14, Кабэкс № 2045, арт. ВВГнг(А)-LS 5x4-0,66 ок или эквивалент </t>
  </si>
  <si>
    <t>Щит навесной, 06 мод., пластик, 200х148х95, прозр. дв., IP41, KREPTA 3, арт. ЩРН-П-6 или эквивалент</t>
  </si>
  <si>
    <t>Автомат ИЭК ВА 47-29  4,5 кА KARAT, 3п, 32 А, хар-ка C, арт. 3х32C или эквивалент</t>
  </si>
  <si>
    <t>Шина нулевая с изолятором, DIN-изолятор, синий, 6х9/10, арт. ШНИ-6х9-10-Д-С или эквивалент</t>
  </si>
  <si>
    <t>Зажим ответвительный, *10-95/1,5-10, для СИП-2 и СИП-4, НИЛЕД (ВК), арт. СТ 25 Р (P 4, ZP 10M) или эквивалент</t>
  </si>
  <si>
    <t>Зажим анкерный, *25-35мм2, 10 МРНЗ/Кн, для СИП-2, НИЛЕД (ВК), арт. PA 1000 Р или эквивалент</t>
  </si>
  <si>
    <t>Хомут-стяжка кабельная, нейлон, 300х4,8 мм, чёрный, Rexant, уп.100 шт., арт. 07-1303 или эквивалент</t>
  </si>
  <si>
    <t>Хомут-стяжка кабельная, нейлон, 350х4,8 мм, чёрный, Rexant, уп.100 шт., арт. 07-0351 или эквивалент</t>
  </si>
  <si>
    <t>Полоса монтажная "Лоскутова", 150х10, алюминиевая, с отверстием, 100шт/уп. или эквивалент</t>
  </si>
  <si>
    <t>Скрепы и бугели для ленты, Скрепа, НИЛЕД (ВК) , арт. C 20 или эквивалент</t>
  </si>
  <si>
    <t>Лента крепления, ширина 20мм, уп.50м., Импульс, арт. F 2007 или эквивалент</t>
  </si>
  <si>
    <t>Расчет начальной (максимальной) цены договора  произведен по минимально предложеной цене.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</si>
</sst>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64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164" fontId="10" fillId="0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right" indent="15"/>
    </xf>
    <xf numFmtId="0" fontId="11" fillId="0" borderId="0" xfId="0" applyFont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164" fontId="13" fillId="3" borderId="0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2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2" fontId="15" fillId="4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164" fontId="12" fillId="0" borderId="4" xfId="0" applyNumberFormat="1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35"/>
  <sheetViews>
    <sheetView tabSelected="1" topLeftCell="A5" zoomScale="80" zoomScaleNormal="80" zoomScalePageLayoutView="70" workbookViewId="0">
      <selection activeCell="T20" sqref="T20"/>
    </sheetView>
  </sheetViews>
  <sheetFormatPr defaultColWidth="9.140625" defaultRowHeight="15" x14ac:dyDescent="0.25"/>
  <cols>
    <col min="1" max="1" width="9.140625" style="2"/>
    <col min="2" max="2" width="63.140625" style="2" customWidth="1"/>
    <col min="3" max="3" width="8" style="2" bestFit="1" customWidth="1"/>
    <col min="4" max="4" width="7.140625" style="2" bestFit="1" customWidth="1"/>
    <col min="5" max="5" width="14.85546875" style="3" customWidth="1"/>
    <col min="6" max="7" width="14.7109375" style="3" customWidth="1"/>
    <col min="8" max="8" width="13.7109375" style="3" customWidth="1"/>
    <col min="9" max="9" width="9.42578125" style="2" customWidth="1"/>
    <col min="10" max="10" width="12.5703125" style="2" customWidth="1"/>
    <col min="11" max="11" width="11.85546875" style="2" customWidth="1"/>
    <col min="12" max="12" width="17" style="2" customWidth="1"/>
    <col min="13" max="13" width="13.28515625" style="3" customWidth="1"/>
    <col min="14" max="14" width="13.28515625" style="1" customWidth="1"/>
    <col min="15" max="15" width="13.85546875" style="1" customWidth="1"/>
    <col min="16" max="16" width="17.140625" style="1" customWidth="1"/>
    <col min="17" max="16384" width="9.140625" style="1"/>
  </cols>
  <sheetData>
    <row r="2" spans="1:16" x14ac:dyDescent="0.2">
      <c r="A2" s="11"/>
      <c r="B2" s="15"/>
      <c r="C2" s="11"/>
      <c r="D2" s="11"/>
      <c r="I2" s="11"/>
      <c r="J2" s="11"/>
      <c r="K2" s="11"/>
      <c r="L2" s="11"/>
      <c r="M2" s="12" t="s">
        <v>16</v>
      </c>
    </row>
    <row r="3" spans="1:16" x14ac:dyDescent="0.2">
      <c r="A3" s="11"/>
      <c r="B3" s="16"/>
      <c r="C3" s="11"/>
      <c r="D3" s="11"/>
      <c r="I3" s="11"/>
      <c r="J3" s="11"/>
      <c r="K3" s="11"/>
      <c r="L3" s="11"/>
      <c r="M3" s="12"/>
    </row>
    <row r="4" spans="1:16" x14ac:dyDescent="0.2">
      <c r="A4" s="11"/>
      <c r="B4" s="16"/>
      <c r="C4" s="11"/>
      <c r="D4" s="11"/>
      <c r="I4" s="11"/>
      <c r="J4" s="11"/>
      <c r="K4" s="11"/>
      <c r="L4" s="11"/>
      <c r="M4" s="12"/>
    </row>
    <row r="5" spans="1:16" ht="18.75" x14ac:dyDescent="0.25">
      <c r="B5" s="27" t="s">
        <v>13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4"/>
    </row>
    <row r="8" spans="1:16" s="9" customFormat="1" ht="12.75" x14ac:dyDescent="0.25">
      <c r="A8" s="29" t="s">
        <v>11</v>
      </c>
      <c r="B8" s="29"/>
      <c r="C8" s="30">
        <f>E26</f>
        <v>315686</v>
      </c>
      <c r="D8" s="31"/>
      <c r="E8" s="32" t="s">
        <v>21</v>
      </c>
      <c r="F8" s="32" t="s">
        <v>23</v>
      </c>
      <c r="G8" s="32" t="s">
        <v>22</v>
      </c>
      <c r="H8" s="37" t="s">
        <v>12</v>
      </c>
      <c r="I8" s="40" t="s">
        <v>8</v>
      </c>
      <c r="J8" s="40" t="s">
        <v>9</v>
      </c>
      <c r="K8" s="40" t="s">
        <v>10</v>
      </c>
      <c r="L8" s="40" t="s">
        <v>6</v>
      </c>
      <c r="M8" s="37" t="s">
        <v>7</v>
      </c>
    </row>
    <row r="9" spans="1:16" s="9" customFormat="1" ht="12.75" x14ac:dyDescent="0.25">
      <c r="A9" s="29" t="s">
        <v>0</v>
      </c>
      <c r="B9" s="29" t="s">
        <v>1</v>
      </c>
      <c r="C9" s="29" t="s">
        <v>2</v>
      </c>
      <c r="D9" s="29"/>
      <c r="E9" s="32"/>
      <c r="F9" s="32"/>
      <c r="G9" s="32"/>
      <c r="H9" s="38"/>
      <c r="I9" s="41"/>
      <c r="J9" s="41"/>
      <c r="K9" s="41"/>
      <c r="L9" s="41"/>
      <c r="M9" s="38"/>
    </row>
    <row r="10" spans="1:16" s="9" customFormat="1" ht="16.5" customHeight="1" x14ac:dyDescent="0.25">
      <c r="A10" s="29"/>
      <c r="B10" s="29"/>
      <c r="C10" s="25" t="s">
        <v>3</v>
      </c>
      <c r="D10" s="25" t="s">
        <v>4</v>
      </c>
      <c r="E10" s="24" t="s">
        <v>5</v>
      </c>
      <c r="F10" s="24" t="s">
        <v>5</v>
      </c>
      <c r="G10" s="24" t="s">
        <v>5</v>
      </c>
      <c r="H10" s="39"/>
      <c r="I10" s="42"/>
      <c r="J10" s="42"/>
      <c r="K10" s="42"/>
      <c r="L10" s="42"/>
      <c r="M10" s="39"/>
    </row>
    <row r="11" spans="1:16" s="9" customFormat="1" ht="24" x14ac:dyDescent="0.25">
      <c r="A11" s="25">
        <v>1</v>
      </c>
      <c r="B11" s="35" t="s">
        <v>27</v>
      </c>
      <c r="C11" s="10" t="s">
        <v>25</v>
      </c>
      <c r="D11" s="13">
        <v>250</v>
      </c>
      <c r="E11" s="24">
        <v>818</v>
      </c>
      <c r="F11" s="24">
        <v>875.26</v>
      </c>
      <c r="G11" s="24">
        <v>899.8</v>
      </c>
      <c r="H11" s="24">
        <f>AVERAGE(E11:G11)</f>
        <v>864.35333333333335</v>
      </c>
      <c r="I11" s="25">
        <f>COUNT(E11:G11)</f>
        <v>3</v>
      </c>
      <c r="J11" s="25">
        <f>STDEV(E11:G11)</f>
        <v>41.976499774675496</v>
      </c>
      <c r="K11" s="25">
        <f t="shared" ref="K11:K12" si="0">J11/H11*100</f>
        <v>4.8564051477415289</v>
      </c>
      <c r="L11" s="25" t="str">
        <f t="shared" ref="L11:L12" si="1">IF(K11&lt;33,"ОДНОРОДНЫЕ","НЕОДНОРОДНЫЕ")</f>
        <v>ОДНОРОДНЫЕ</v>
      </c>
      <c r="M11" s="24">
        <f t="shared" ref="M11:M12" si="2">D11*H11</f>
        <v>216088.33333333334</v>
      </c>
      <c r="N11" s="33">
        <f>D11*E11</f>
        <v>204500</v>
      </c>
      <c r="O11" s="33">
        <f>D11*F11</f>
        <v>218815</v>
      </c>
      <c r="P11" s="33">
        <f>D11*G11</f>
        <v>224950</v>
      </c>
    </row>
    <row r="12" spans="1:16" s="9" customFormat="1" ht="24" x14ac:dyDescent="0.25">
      <c r="A12" s="25">
        <v>2</v>
      </c>
      <c r="B12" s="35" t="s">
        <v>28</v>
      </c>
      <c r="C12" s="10" t="s">
        <v>24</v>
      </c>
      <c r="D12" s="13">
        <v>10</v>
      </c>
      <c r="E12" s="24">
        <v>968</v>
      </c>
      <c r="F12" s="24">
        <v>1035.76</v>
      </c>
      <c r="G12" s="24">
        <v>1064.8</v>
      </c>
      <c r="H12" s="24">
        <f t="shared" ref="H12" si="3">AVERAGE(E12:G12)</f>
        <v>1022.8533333333334</v>
      </c>
      <c r="I12" s="25">
        <f t="shared" ref="I12" si="4">COUNT(E12:G12)</f>
        <v>3</v>
      </c>
      <c r="J12" s="25">
        <f t="shared" ref="J12" si="5">STDEV(E12:G12)</f>
        <v>49.673901933845819</v>
      </c>
      <c r="K12" s="25">
        <f t="shared" si="0"/>
        <v>4.8564051477415289</v>
      </c>
      <c r="L12" s="25" t="str">
        <f t="shared" si="1"/>
        <v>ОДНОРОДНЫЕ</v>
      </c>
      <c r="M12" s="24">
        <f t="shared" si="2"/>
        <v>10228.533333333333</v>
      </c>
      <c r="N12" s="33">
        <f t="shared" ref="N12:N25" si="6">D12*E12</f>
        <v>9680</v>
      </c>
      <c r="O12" s="33">
        <f t="shared" ref="O12:O25" si="7">D12*F12</f>
        <v>10357.6</v>
      </c>
      <c r="P12" s="33">
        <f t="shared" ref="P12:P25" si="8">D12*G12</f>
        <v>10648</v>
      </c>
    </row>
    <row r="13" spans="1:16" s="9" customFormat="1" ht="24" x14ac:dyDescent="0.25">
      <c r="A13" s="25">
        <v>3</v>
      </c>
      <c r="B13" s="35" t="s">
        <v>29</v>
      </c>
      <c r="C13" s="10" t="s">
        <v>24</v>
      </c>
      <c r="D13" s="13">
        <v>2</v>
      </c>
      <c r="E13" s="24">
        <v>473</v>
      </c>
      <c r="F13" s="24">
        <v>506.11</v>
      </c>
      <c r="G13" s="24">
        <v>520.29999999999995</v>
      </c>
      <c r="H13" s="24">
        <f>AVERAGE(E13:G13)</f>
        <v>499.80333333333328</v>
      </c>
      <c r="I13" s="25">
        <f>COUNT(E13:G13)</f>
        <v>3</v>
      </c>
      <c r="J13" s="25">
        <f>STDEV(E13:G13)</f>
        <v>24.272474808583748</v>
      </c>
      <c r="K13" s="25">
        <f t="shared" ref="K13:K25" si="9">J13/H13*100</f>
        <v>4.8564051477415289</v>
      </c>
      <c r="L13" s="25" t="str">
        <f t="shared" ref="L13:L25" si="10">IF(K13&lt;33,"ОДНОРОДНЫЕ","НЕОДНОРОДНЫЕ")</f>
        <v>ОДНОРОДНЫЕ</v>
      </c>
      <c r="M13" s="24">
        <f>D13*H13</f>
        <v>999.60666666666657</v>
      </c>
      <c r="N13" s="33">
        <f t="shared" si="6"/>
        <v>946</v>
      </c>
      <c r="O13" s="33">
        <f t="shared" si="7"/>
        <v>1012.22</v>
      </c>
      <c r="P13" s="33">
        <f t="shared" si="8"/>
        <v>1040.5999999999999</v>
      </c>
    </row>
    <row r="14" spans="1:16" s="9" customFormat="1" ht="38.25" customHeight="1" x14ac:dyDescent="0.25">
      <c r="A14" s="25">
        <v>4</v>
      </c>
      <c r="B14" s="36" t="s">
        <v>30</v>
      </c>
      <c r="C14" s="10" t="s">
        <v>24</v>
      </c>
      <c r="D14" s="13">
        <v>8</v>
      </c>
      <c r="E14" s="24">
        <v>134</v>
      </c>
      <c r="F14" s="24">
        <v>143.38</v>
      </c>
      <c r="G14" s="24">
        <v>147.4</v>
      </c>
      <c r="H14" s="24">
        <f t="shared" ref="H14:H25" si="11">AVERAGE(E14:G14)</f>
        <v>141.59333333333333</v>
      </c>
      <c r="I14" s="25">
        <f t="shared" ref="I14:I25" si="12">COUNT(E14:G14)</f>
        <v>3</v>
      </c>
      <c r="J14" s="25">
        <f t="shared" ref="J14:J25" si="13">STDEV(E14:G14)</f>
        <v>6.8763459288588269</v>
      </c>
      <c r="K14" s="25">
        <f t="shared" si="9"/>
        <v>4.8564051477415315</v>
      </c>
      <c r="L14" s="25" t="str">
        <f t="shared" si="10"/>
        <v>ОДНОРОДНЫЕ</v>
      </c>
      <c r="M14" s="24">
        <f t="shared" ref="M14:M25" si="14">D14*H14</f>
        <v>1132.7466666666667</v>
      </c>
      <c r="N14" s="33">
        <f t="shared" si="6"/>
        <v>1072</v>
      </c>
      <c r="O14" s="33">
        <f t="shared" si="7"/>
        <v>1147.04</v>
      </c>
      <c r="P14" s="33">
        <f t="shared" si="8"/>
        <v>1179.2</v>
      </c>
    </row>
    <row r="15" spans="1:16" s="9" customFormat="1" ht="32.25" customHeight="1" x14ac:dyDescent="0.25">
      <c r="A15" s="25">
        <v>5</v>
      </c>
      <c r="B15" s="36" t="s">
        <v>31</v>
      </c>
      <c r="C15" s="10" t="s">
        <v>25</v>
      </c>
      <c r="D15" s="13">
        <v>135</v>
      </c>
      <c r="E15" s="24">
        <v>415</v>
      </c>
      <c r="F15" s="24">
        <v>444.05</v>
      </c>
      <c r="G15" s="24">
        <v>456.5</v>
      </c>
      <c r="H15" s="24">
        <f t="shared" si="11"/>
        <v>438.51666666666665</v>
      </c>
      <c r="I15" s="25">
        <f t="shared" si="12"/>
        <v>3</v>
      </c>
      <c r="J15" s="25">
        <f t="shared" si="13"/>
        <v>21.296145973704572</v>
      </c>
      <c r="K15" s="25">
        <f t="shared" si="9"/>
        <v>4.8564051477415315</v>
      </c>
      <c r="L15" s="25" t="str">
        <f t="shared" si="10"/>
        <v>ОДНОРОДНЫЕ</v>
      </c>
      <c r="M15" s="24">
        <f t="shared" si="14"/>
        <v>59199.75</v>
      </c>
      <c r="N15" s="33">
        <f t="shared" si="6"/>
        <v>56025</v>
      </c>
      <c r="O15" s="33">
        <f t="shared" si="7"/>
        <v>59946.75</v>
      </c>
      <c r="P15" s="33">
        <f t="shared" si="8"/>
        <v>61627.5</v>
      </c>
    </row>
    <row r="16" spans="1:16" s="9" customFormat="1" ht="33" customHeight="1" x14ac:dyDescent="0.25">
      <c r="A16" s="25">
        <v>6</v>
      </c>
      <c r="B16" s="36" t="s">
        <v>32</v>
      </c>
      <c r="C16" s="10" t="s">
        <v>24</v>
      </c>
      <c r="D16" s="13">
        <v>10</v>
      </c>
      <c r="E16" s="24">
        <v>1043</v>
      </c>
      <c r="F16" s="21">
        <v>1116.01</v>
      </c>
      <c r="G16" s="24">
        <v>1147.3</v>
      </c>
      <c r="H16" s="24">
        <f t="shared" si="11"/>
        <v>1102.1033333333335</v>
      </c>
      <c r="I16" s="25">
        <f t="shared" si="12"/>
        <v>3</v>
      </c>
      <c r="J16" s="25">
        <f t="shared" si="13"/>
        <v>53.522603013430981</v>
      </c>
      <c r="K16" s="25">
        <f t="shared" si="9"/>
        <v>4.8564051477415289</v>
      </c>
      <c r="L16" s="25" t="str">
        <f t="shared" si="10"/>
        <v>ОДНОРОДНЫЕ</v>
      </c>
      <c r="M16" s="24">
        <f t="shared" si="14"/>
        <v>11021.033333333335</v>
      </c>
      <c r="N16" s="33">
        <f t="shared" si="6"/>
        <v>10430</v>
      </c>
      <c r="O16" s="33">
        <f t="shared" si="7"/>
        <v>11160.1</v>
      </c>
      <c r="P16" s="33">
        <f t="shared" si="8"/>
        <v>11473</v>
      </c>
    </row>
    <row r="17" spans="1:16" s="9" customFormat="1" ht="29.25" customHeight="1" x14ac:dyDescent="0.25">
      <c r="A17" s="25">
        <v>7</v>
      </c>
      <c r="B17" s="36" t="s">
        <v>33</v>
      </c>
      <c r="C17" s="10" t="s">
        <v>24</v>
      </c>
      <c r="D17" s="13">
        <v>10</v>
      </c>
      <c r="E17" s="24">
        <v>720</v>
      </c>
      <c r="F17" s="24">
        <v>770.4</v>
      </c>
      <c r="G17" s="24">
        <v>792</v>
      </c>
      <c r="H17" s="24">
        <f t="shared" si="11"/>
        <v>760.80000000000007</v>
      </c>
      <c r="I17" s="25">
        <f t="shared" si="12"/>
        <v>3</v>
      </c>
      <c r="J17" s="25">
        <f t="shared" si="13"/>
        <v>36.947530364017567</v>
      </c>
      <c r="K17" s="25">
        <f t="shared" si="9"/>
        <v>4.8564051477415306</v>
      </c>
      <c r="L17" s="25" t="str">
        <f t="shared" si="10"/>
        <v>ОДНОРОДНЫЕ</v>
      </c>
      <c r="M17" s="24">
        <f t="shared" si="14"/>
        <v>7608.0000000000009</v>
      </c>
      <c r="N17" s="33">
        <f t="shared" si="6"/>
        <v>7200</v>
      </c>
      <c r="O17" s="33">
        <f t="shared" si="7"/>
        <v>7704</v>
      </c>
      <c r="P17" s="33">
        <f t="shared" si="8"/>
        <v>7920</v>
      </c>
    </row>
    <row r="18" spans="1:16" s="9" customFormat="1" ht="30.75" customHeight="1" x14ac:dyDescent="0.25">
      <c r="A18" s="25">
        <v>8</v>
      </c>
      <c r="B18" s="36" t="s">
        <v>34</v>
      </c>
      <c r="C18" s="10" t="s">
        <v>24</v>
      </c>
      <c r="D18" s="13">
        <v>30</v>
      </c>
      <c r="E18" s="24">
        <v>156</v>
      </c>
      <c r="F18" s="24">
        <v>166.92</v>
      </c>
      <c r="G18" s="24">
        <v>171.6</v>
      </c>
      <c r="H18" s="24">
        <f t="shared" si="11"/>
        <v>164.84</v>
      </c>
      <c r="I18" s="25">
        <f t="shared" si="12"/>
        <v>3</v>
      </c>
      <c r="J18" s="25">
        <f t="shared" si="13"/>
        <v>8.0052982455371353</v>
      </c>
      <c r="K18" s="25">
        <f t="shared" si="9"/>
        <v>4.8564051477415289</v>
      </c>
      <c r="L18" s="25" t="str">
        <f t="shared" si="10"/>
        <v>ОДНОРОДНЫЕ</v>
      </c>
      <c r="M18" s="24">
        <f t="shared" si="14"/>
        <v>4945.2</v>
      </c>
      <c r="N18" s="33">
        <f t="shared" si="6"/>
        <v>4680</v>
      </c>
      <c r="O18" s="33">
        <f t="shared" si="7"/>
        <v>5007.5999999999995</v>
      </c>
      <c r="P18" s="33">
        <f t="shared" si="8"/>
        <v>5148</v>
      </c>
    </row>
    <row r="19" spans="1:16" s="9" customFormat="1" ht="27" customHeight="1" x14ac:dyDescent="0.25">
      <c r="A19" s="25">
        <v>9</v>
      </c>
      <c r="B19" s="36" t="s">
        <v>35</v>
      </c>
      <c r="C19" s="10" t="s">
        <v>24</v>
      </c>
      <c r="D19" s="13">
        <v>60</v>
      </c>
      <c r="E19" s="24">
        <v>143</v>
      </c>
      <c r="F19" s="24">
        <v>153.01</v>
      </c>
      <c r="G19" s="24">
        <v>157.30000000000001</v>
      </c>
      <c r="H19" s="24">
        <f t="shared" si="11"/>
        <v>151.10333333333332</v>
      </c>
      <c r="I19" s="25">
        <f t="shared" si="12"/>
        <v>3</v>
      </c>
      <c r="J19" s="25">
        <f t="shared" si="13"/>
        <v>7.3381900584090474</v>
      </c>
      <c r="K19" s="25">
        <f t="shared" si="9"/>
        <v>4.8564051477415333</v>
      </c>
      <c r="L19" s="25" t="str">
        <f t="shared" si="10"/>
        <v>ОДНОРОДНЫЕ</v>
      </c>
      <c r="M19" s="24">
        <f t="shared" si="14"/>
        <v>9066.1999999999989</v>
      </c>
      <c r="N19" s="33">
        <f t="shared" si="6"/>
        <v>8580</v>
      </c>
      <c r="O19" s="33">
        <f t="shared" si="7"/>
        <v>9180.5999999999985</v>
      </c>
      <c r="P19" s="33">
        <f t="shared" si="8"/>
        <v>9438</v>
      </c>
    </row>
    <row r="20" spans="1:16" s="9" customFormat="1" ht="31.5" customHeight="1" x14ac:dyDescent="0.25">
      <c r="A20" s="25">
        <v>10</v>
      </c>
      <c r="B20" s="36" t="s">
        <v>36</v>
      </c>
      <c r="C20" s="10" t="s">
        <v>24</v>
      </c>
      <c r="D20" s="13">
        <v>6</v>
      </c>
      <c r="E20" s="24">
        <v>477</v>
      </c>
      <c r="F20" s="24">
        <v>510.39</v>
      </c>
      <c r="G20" s="24">
        <v>524.70000000000005</v>
      </c>
      <c r="H20" s="24">
        <v>524.70000000000005</v>
      </c>
      <c r="I20" s="25">
        <f t="shared" si="12"/>
        <v>3</v>
      </c>
      <c r="J20" s="25">
        <f t="shared" si="13"/>
        <v>24.477738866161655</v>
      </c>
      <c r="K20" s="25">
        <f t="shared" si="9"/>
        <v>4.6650922176789882</v>
      </c>
      <c r="L20" s="25" t="str">
        <f t="shared" si="10"/>
        <v>ОДНОРОДНЫЕ</v>
      </c>
      <c r="M20" s="24">
        <f t="shared" si="14"/>
        <v>3148.2000000000003</v>
      </c>
      <c r="N20" s="33">
        <f t="shared" si="6"/>
        <v>2862</v>
      </c>
      <c r="O20" s="33">
        <f t="shared" si="7"/>
        <v>3062.34</v>
      </c>
      <c r="P20" s="33">
        <f t="shared" si="8"/>
        <v>3148.2000000000003</v>
      </c>
    </row>
    <row r="21" spans="1:16" s="9" customFormat="1" ht="39" customHeight="1" x14ac:dyDescent="0.25">
      <c r="A21" s="25">
        <v>11</v>
      </c>
      <c r="B21" s="36" t="s">
        <v>37</v>
      </c>
      <c r="C21" s="10" t="s">
        <v>26</v>
      </c>
      <c r="D21" s="13">
        <v>5</v>
      </c>
      <c r="E21" s="24">
        <v>275</v>
      </c>
      <c r="F21" s="24">
        <v>294.25</v>
      </c>
      <c r="G21" s="24">
        <v>302.5</v>
      </c>
      <c r="H21" s="24">
        <f t="shared" si="11"/>
        <v>290.58333333333331</v>
      </c>
      <c r="I21" s="25">
        <f t="shared" si="12"/>
        <v>3</v>
      </c>
      <c r="J21" s="25">
        <f t="shared" si="13"/>
        <v>14.11190395847893</v>
      </c>
      <c r="K21" s="25">
        <f t="shared" si="9"/>
        <v>4.8564051477415306</v>
      </c>
      <c r="L21" s="25" t="str">
        <f t="shared" si="10"/>
        <v>ОДНОРОДНЫЕ</v>
      </c>
      <c r="M21" s="24">
        <f t="shared" si="14"/>
        <v>1452.9166666666665</v>
      </c>
      <c r="N21" s="33">
        <f t="shared" si="6"/>
        <v>1375</v>
      </c>
      <c r="O21" s="33">
        <f t="shared" si="7"/>
        <v>1471.25</v>
      </c>
      <c r="P21" s="33">
        <f t="shared" si="8"/>
        <v>1512.5</v>
      </c>
    </row>
    <row r="22" spans="1:16" s="9" customFormat="1" ht="39" customHeight="1" x14ac:dyDescent="0.25">
      <c r="A22" s="25">
        <v>12</v>
      </c>
      <c r="B22" s="36" t="s">
        <v>38</v>
      </c>
      <c r="C22" s="10" t="s">
        <v>26</v>
      </c>
      <c r="D22" s="13">
        <v>5</v>
      </c>
      <c r="E22" s="24">
        <v>352</v>
      </c>
      <c r="F22" s="24">
        <v>376.64</v>
      </c>
      <c r="G22" s="24">
        <v>387.2</v>
      </c>
      <c r="H22" s="24">
        <f t="shared" si="11"/>
        <v>371.94666666666666</v>
      </c>
      <c r="I22" s="25">
        <f t="shared" si="12"/>
        <v>3</v>
      </c>
      <c r="J22" s="25">
        <f t="shared" si="13"/>
        <v>18.063237066853027</v>
      </c>
      <c r="K22" s="25">
        <f t="shared" si="9"/>
        <v>4.8564051477415289</v>
      </c>
      <c r="L22" s="25" t="str">
        <f t="shared" si="10"/>
        <v>ОДНОРОДНЫЕ</v>
      </c>
      <c r="M22" s="24">
        <f t="shared" si="14"/>
        <v>1859.7333333333333</v>
      </c>
      <c r="N22" s="33">
        <f t="shared" si="6"/>
        <v>1760</v>
      </c>
      <c r="O22" s="33">
        <f t="shared" si="7"/>
        <v>1883.1999999999998</v>
      </c>
      <c r="P22" s="33">
        <f t="shared" si="8"/>
        <v>1936</v>
      </c>
    </row>
    <row r="23" spans="1:16" s="9" customFormat="1" ht="39" customHeight="1" x14ac:dyDescent="0.25">
      <c r="A23" s="25">
        <v>13</v>
      </c>
      <c r="B23" s="36" t="s">
        <v>39</v>
      </c>
      <c r="C23" s="10" t="s">
        <v>24</v>
      </c>
      <c r="D23" s="13">
        <v>3</v>
      </c>
      <c r="E23" s="24">
        <v>443</v>
      </c>
      <c r="F23" s="24">
        <v>474.01</v>
      </c>
      <c r="G23" s="24">
        <v>487.3</v>
      </c>
      <c r="H23" s="24">
        <f t="shared" si="11"/>
        <v>468.1033333333333</v>
      </c>
      <c r="I23" s="25">
        <f t="shared" si="12"/>
        <v>3</v>
      </c>
      <c r="J23" s="25">
        <f t="shared" si="13"/>
        <v>22.732994376749701</v>
      </c>
      <c r="K23" s="25">
        <f t="shared" si="9"/>
        <v>4.8564051477415315</v>
      </c>
      <c r="L23" s="25" t="str">
        <f t="shared" si="10"/>
        <v>ОДНОРОДНЫЕ</v>
      </c>
      <c r="M23" s="24">
        <f t="shared" si="14"/>
        <v>1404.31</v>
      </c>
      <c r="N23" s="33">
        <f t="shared" si="6"/>
        <v>1329</v>
      </c>
      <c r="O23" s="33">
        <f t="shared" si="7"/>
        <v>1422.03</v>
      </c>
      <c r="P23" s="33">
        <f t="shared" si="8"/>
        <v>1461.9</v>
      </c>
    </row>
    <row r="24" spans="1:16" s="9" customFormat="1" ht="32.25" customHeight="1" x14ac:dyDescent="0.25">
      <c r="A24" s="25">
        <v>14</v>
      </c>
      <c r="B24" s="36" t="s">
        <v>40</v>
      </c>
      <c r="C24" s="10" t="s">
        <v>24</v>
      </c>
      <c r="D24" s="13">
        <v>100</v>
      </c>
      <c r="E24" s="24">
        <v>22</v>
      </c>
      <c r="F24" s="24">
        <v>23.54</v>
      </c>
      <c r="G24" s="24">
        <v>24.2</v>
      </c>
      <c r="H24" s="24">
        <f t="shared" si="11"/>
        <v>23.246666666666666</v>
      </c>
      <c r="I24" s="25">
        <f t="shared" si="12"/>
        <v>3</v>
      </c>
      <c r="J24" s="25">
        <f t="shared" si="13"/>
        <v>1.1289523166783142</v>
      </c>
      <c r="K24" s="25">
        <f t="shared" si="9"/>
        <v>4.8564051477415289</v>
      </c>
      <c r="L24" s="25" t="str">
        <f t="shared" si="10"/>
        <v>ОДНОРОДНЫЕ</v>
      </c>
      <c r="M24" s="24">
        <f t="shared" si="14"/>
        <v>2324.6666666666665</v>
      </c>
      <c r="N24" s="33">
        <f t="shared" si="6"/>
        <v>2200</v>
      </c>
      <c r="O24" s="33">
        <f t="shared" si="7"/>
        <v>2354</v>
      </c>
      <c r="P24" s="33">
        <f t="shared" si="8"/>
        <v>2420</v>
      </c>
    </row>
    <row r="25" spans="1:16" s="9" customFormat="1" ht="21" customHeight="1" x14ac:dyDescent="0.25">
      <c r="A25" s="25">
        <v>15</v>
      </c>
      <c r="B25" s="36" t="s">
        <v>41</v>
      </c>
      <c r="C25" s="10" t="s">
        <v>26</v>
      </c>
      <c r="D25" s="13">
        <v>1</v>
      </c>
      <c r="E25" s="24">
        <v>3047</v>
      </c>
      <c r="F25" s="24">
        <v>3260.29</v>
      </c>
      <c r="G25" s="24">
        <v>3351.7</v>
      </c>
      <c r="H25" s="24">
        <f t="shared" si="11"/>
        <v>3219.6633333333334</v>
      </c>
      <c r="I25" s="25">
        <f t="shared" si="12"/>
        <v>3</v>
      </c>
      <c r="J25" s="25">
        <f t="shared" si="13"/>
        <v>156.35989585994648</v>
      </c>
      <c r="K25" s="25">
        <f t="shared" si="9"/>
        <v>4.856405147741528</v>
      </c>
      <c r="L25" s="25" t="str">
        <f t="shared" si="10"/>
        <v>ОДНОРОДНЫЕ</v>
      </c>
      <c r="M25" s="24">
        <f t="shared" si="14"/>
        <v>3219.6633333333334</v>
      </c>
      <c r="N25" s="33">
        <f t="shared" si="6"/>
        <v>3047</v>
      </c>
      <c r="O25" s="33">
        <f t="shared" si="7"/>
        <v>3260.29</v>
      </c>
      <c r="P25" s="33">
        <f t="shared" si="8"/>
        <v>3351.7</v>
      </c>
    </row>
    <row r="26" spans="1:16" s="7" customFormat="1" x14ac:dyDescent="0.25">
      <c r="A26" s="5"/>
      <c r="B26" s="19"/>
      <c r="C26" s="5"/>
      <c r="D26" s="5"/>
      <c r="E26" s="20">
        <v>315686</v>
      </c>
      <c r="F26" s="20">
        <v>337784.87</v>
      </c>
      <c r="G26" s="20">
        <v>347254.6</v>
      </c>
      <c r="H26" s="6"/>
      <c r="I26" s="5"/>
      <c r="J26" s="5"/>
      <c r="K26" s="5"/>
      <c r="L26" s="5"/>
      <c r="M26" s="14"/>
      <c r="N26" s="34">
        <f>SUM(N11:N25)</f>
        <v>315686</v>
      </c>
      <c r="O26" s="34">
        <f>SUM(O11:O25)</f>
        <v>337784.01999999996</v>
      </c>
      <c r="P26" s="34">
        <f>SUM(P11:P25)</f>
        <v>347254.60000000009</v>
      </c>
    </row>
    <row r="27" spans="1:16" s="7" customFormat="1" ht="36.75" customHeight="1" x14ac:dyDescent="0.25">
      <c r="A27" s="28" t="s">
        <v>14</v>
      </c>
      <c r="B27" s="28"/>
      <c r="C27" s="28"/>
      <c r="D27" s="28"/>
      <c r="E27" s="28"/>
      <c r="F27" s="28"/>
      <c r="G27" s="28"/>
      <c r="H27" s="28"/>
      <c r="I27" s="23"/>
      <c r="J27" s="23"/>
      <c r="K27" s="23"/>
      <c r="L27" s="23"/>
      <c r="M27" s="23"/>
    </row>
    <row r="28" spans="1:16" s="7" customFormat="1" x14ac:dyDescent="0.25">
      <c r="A28" s="28" t="s">
        <v>15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</row>
    <row r="29" spans="1:16" s="8" customFormat="1" ht="15" customHeight="1" x14ac:dyDescent="0.25">
      <c r="A29" s="26" t="s">
        <v>42</v>
      </c>
      <c r="B29" s="26"/>
      <c r="C29" s="26"/>
      <c r="D29" s="26"/>
      <c r="E29" s="26"/>
      <c r="F29" s="26"/>
      <c r="G29" s="26"/>
      <c r="H29" s="26"/>
      <c r="I29" s="22"/>
      <c r="J29" s="22"/>
      <c r="K29" s="22"/>
      <c r="L29" s="22"/>
      <c r="M29" s="22"/>
    </row>
    <row r="30" spans="1:16" x14ac:dyDescent="0.25">
      <c r="B30" s="22"/>
    </row>
    <row r="32" spans="1:16" x14ac:dyDescent="0.25">
      <c r="C32" s="17"/>
      <c r="D32" s="17"/>
      <c r="E32" s="18"/>
      <c r="F32" s="18"/>
      <c r="G32" s="18"/>
      <c r="H32" s="18"/>
    </row>
    <row r="33" spans="2:8" x14ac:dyDescent="0.25">
      <c r="B33" s="17" t="s">
        <v>17</v>
      </c>
      <c r="C33" s="17"/>
      <c r="D33" s="17"/>
      <c r="E33" s="18" t="s">
        <v>19</v>
      </c>
      <c r="F33" s="18"/>
      <c r="G33" s="18"/>
      <c r="H33" s="18" t="s">
        <v>20</v>
      </c>
    </row>
    <row r="34" spans="2:8" x14ac:dyDescent="0.25">
      <c r="B34" s="17" t="s">
        <v>18</v>
      </c>
      <c r="C34" s="17"/>
      <c r="D34" s="17"/>
      <c r="E34" s="18"/>
      <c r="F34" s="18"/>
      <c r="G34" s="18"/>
      <c r="H34" s="18"/>
    </row>
    <row r="35" spans="2:8" x14ac:dyDescent="0.25">
      <c r="B35" s="17"/>
    </row>
  </sheetData>
  <mergeCells count="18">
    <mergeCell ref="M8:M10"/>
    <mergeCell ref="H8:H10"/>
    <mergeCell ref="I8:I10"/>
    <mergeCell ref="J8:J10"/>
    <mergeCell ref="K8:K10"/>
    <mergeCell ref="L8:L10"/>
    <mergeCell ref="A27:H27"/>
    <mergeCell ref="A29:H29"/>
    <mergeCell ref="A28:M28"/>
    <mergeCell ref="B9:B10"/>
    <mergeCell ref="C9:D9"/>
    <mergeCell ref="E8:E9"/>
    <mergeCell ref="F8:F9"/>
    <mergeCell ref="G8:G9"/>
    <mergeCell ref="B5:L5"/>
    <mergeCell ref="A8:B8"/>
    <mergeCell ref="C8:D8"/>
    <mergeCell ref="A9:A10"/>
  </mergeCells>
  <conditionalFormatting sqref="L12:L13">
    <cfRule type="containsText" dxfId="23" priority="40" operator="containsText" text="НЕ">
      <formula>NOT(ISERROR(SEARCH("НЕ",L12)))</formula>
    </cfRule>
    <cfRule type="containsText" dxfId="22" priority="41" operator="containsText" text="ОДНОРОДНЫЕ">
      <formula>NOT(ISERROR(SEARCH("ОДНОРОДНЫЕ",L12)))</formula>
    </cfRule>
    <cfRule type="containsText" dxfId="21" priority="42" operator="containsText" text="НЕОДНОРОДНЫЕ">
      <formula>NOT(ISERROR(SEARCH("НЕОДНОРОДНЫЕ",L12)))</formula>
    </cfRule>
  </conditionalFormatting>
  <conditionalFormatting sqref="L12:L13">
    <cfRule type="containsText" dxfId="20" priority="37" operator="containsText" text="НЕОДНОРОДНЫЕ">
      <formula>NOT(ISERROR(SEARCH("НЕОДНОРОДНЫЕ",L12)))</formula>
    </cfRule>
    <cfRule type="containsText" dxfId="19" priority="38" operator="containsText" text="ОДНОРОДНЫЕ">
      <formula>NOT(ISERROR(SEARCH("ОДНОРОДНЫЕ",L12)))</formula>
    </cfRule>
    <cfRule type="containsText" dxfId="18" priority="39" operator="containsText" text="НЕОДНОРОДНЫЕ">
      <formula>NOT(ISERROR(SEARCH("НЕОДНОРОДНЫЕ",L12)))</formula>
    </cfRule>
  </conditionalFormatting>
  <conditionalFormatting sqref="L11">
    <cfRule type="containsText" dxfId="17" priority="22" operator="containsText" text="НЕ">
      <formula>NOT(ISERROR(SEARCH("НЕ",L11)))</formula>
    </cfRule>
    <cfRule type="containsText" dxfId="16" priority="23" operator="containsText" text="ОДНОРОДНЫЕ">
      <formula>NOT(ISERROR(SEARCH("ОДНОРОДНЫЕ",L11)))</formula>
    </cfRule>
    <cfRule type="containsText" dxfId="15" priority="24" operator="containsText" text="НЕОДНОРОДНЫЕ">
      <formula>NOT(ISERROR(SEARCH("НЕОДНОРОДНЫЕ",L11)))</formula>
    </cfRule>
  </conditionalFormatting>
  <conditionalFormatting sqref="L11">
    <cfRule type="containsText" dxfId="14" priority="19" operator="containsText" text="НЕОДНОРОДНЫЕ">
      <formula>NOT(ISERROR(SEARCH("НЕОДНОРОДНЫЕ",L11)))</formula>
    </cfRule>
    <cfRule type="containsText" dxfId="13" priority="20" operator="containsText" text="ОДНОРОДНЫЕ">
      <formula>NOT(ISERROR(SEARCH("ОДНОРОДНЫЕ",L11)))</formula>
    </cfRule>
    <cfRule type="containsText" dxfId="12" priority="21" operator="containsText" text="НЕОДНОРОДНЫЕ">
      <formula>NOT(ISERROR(SEARCH("НЕОДНОРОДНЫЕ",L11)))</formula>
    </cfRule>
  </conditionalFormatting>
  <conditionalFormatting sqref="L14:L24">
    <cfRule type="containsText" dxfId="11" priority="10" operator="containsText" text="НЕ">
      <formula>NOT(ISERROR(SEARCH("НЕ",L14)))</formula>
    </cfRule>
    <cfRule type="containsText" dxfId="10" priority="11" operator="containsText" text="ОДНОРОДНЫЕ">
      <formula>NOT(ISERROR(SEARCH("ОДНОРОДНЫЕ",L14)))</formula>
    </cfRule>
    <cfRule type="containsText" dxfId="9" priority="12" operator="containsText" text="НЕОДНОРОДНЫЕ">
      <formula>NOT(ISERROR(SEARCH("НЕОДНОРОДНЫЕ",L14)))</formula>
    </cfRule>
  </conditionalFormatting>
  <conditionalFormatting sqref="L14:L24">
    <cfRule type="containsText" dxfId="8" priority="7" operator="containsText" text="НЕОДНОРОДНЫЕ">
      <formula>NOT(ISERROR(SEARCH("НЕОДНОРОДНЫЕ",L14)))</formula>
    </cfRule>
    <cfRule type="containsText" dxfId="7" priority="8" operator="containsText" text="ОДНОРОДНЫЕ">
      <formula>NOT(ISERROR(SEARCH("ОДНОРОДНЫЕ",L14)))</formula>
    </cfRule>
    <cfRule type="containsText" dxfId="6" priority="9" operator="containsText" text="НЕОДНОРОДНЫЕ">
      <formula>NOT(ISERROR(SEARCH("НЕОДНОРОДНЫЕ",L14)))</formula>
    </cfRule>
  </conditionalFormatting>
  <conditionalFormatting sqref="L25">
    <cfRule type="containsText" dxfId="5" priority="4" operator="containsText" text="НЕ">
      <formula>NOT(ISERROR(SEARCH("НЕ",L25)))</formula>
    </cfRule>
    <cfRule type="containsText" dxfId="4" priority="5" operator="containsText" text="ОДНОРОДНЫЕ">
      <formula>NOT(ISERROR(SEARCH("ОДНОРОДНЫЕ",L25)))</formula>
    </cfRule>
    <cfRule type="containsText" dxfId="3" priority="6" operator="containsText" text="НЕОДНОРОДНЫЕ">
      <formula>NOT(ISERROR(SEARCH("НЕОДНОРОДНЫЕ",L25)))</formula>
    </cfRule>
  </conditionalFormatting>
  <conditionalFormatting sqref="L25">
    <cfRule type="containsText" dxfId="2" priority="1" operator="containsText" text="НЕОДНОРОДНЫЕ">
      <formula>NOT(ISERROR(SEARCH("НЕОДНОРОДНЫЕ",L25)))</formula>
    </cfRule>
    <cfRule type="containsText" dxfId="1" priority="2" operator="containsText" text="ОДНОРОДНЫЕ">
      <formula>NOT(ISERROR(SEARCH("ОДНОРОДНЫЕ",L25)))</formula>
    </cfRule>
    <cfRule type="containsText" dxfId="0" priority="3" operator="containsText" text="НЕОДНОРОДНЫЕ">
      <formula>NOT(ISERROR(SEARCH("НЕОДНОРОДНЫЕ",L25)))</formula>
    </cfRule>
  </conditionalFormatting>
  <pageMargins left="0.31496062992125984" right="0.19685039370078741" top="0.35433070866141736" bottom="0.35433070866141736" header="0.11811023622047245" footer="0.11811023622047245"/>
  <pageSetup paperSize="9" scale="68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2026-09-29T05:07:20Z</dcterms:modified>
</cp:coreProperties>
</file>