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filterPrivacy="1" defaultThemeVersion="124226"/>
  <xr:revisionPtr revIDLastSave="0" documentId="13_ncr:1_{A63D11FF-214F-4CBF-9428-344D4DE054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МЦД 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" i="1" l="1"/>
  <c r="K4" i="1"/>
  <c r="J4" i="1" l="1"/>
  <c r="I4" i="1"/>
  <c r="L4" i="1" l="1"/>
  <c r="M5" i="1"/>
</calcChain>
</file>

<file path=xl/sharedStrings.xml><?xml version="1.0" encoding="utf-8"?>
<sst xmlns="http://schemas.openxmlformats.org/spreadsheetml/2006/main" count="28" uniqueCount="28">
  <si>
    <t>Обоснование начальной (максимальной) цены договора</t>
  </si>
  <si>
    <t>№</t>
  </si>
  <si>
    <t>Ед.изм.</t>
  </si>
  <si>
    <t>Кол-во</t>
  </si>
  <si>
    <t>Среднее квадратичное отклонение</t>
  </si>
  <si>
    <t>Коэффициент вариации*</t>
  </si>
  <si>
    <t>Начальная (максимальная) цена Договора, рублей</t>
  </si>
  <si>
    <t>Ценовая информация в отношении товара/услуги/работы, цена за ед.изм. (в руб.)</t>
  </si>
  <si>
    <t>Наименование товара/услуги (работы)/(МНН)</t>
  </si>
  <si>
    <t>Сумма, руб.</t>
  </si>
  <si>
    <t xml:space="preserve"> *Коэффициент вариации цены не превышает 33%, следовательно используемые для расчета цены являются однородными – проведение дополнительных исследований ценовой информации не требуется. </t>
  </si>
  <si>
    <t>Расчет начальной (максимальной) цены по позиции производится по формуле:</t>
  </si>
  <si>
    <t>Расчет начальной (максимальной) цены контракта произведен путем сложения начальных (максимальных) цен по позициям.</t>
  </si>
  <si>
    <t>Для определения начальной (максимальной) цены договора применён метод сопоставимых рыночных цен (анализа рынка) в соответствии с  Приложением № 2 к Типовому положению о закупках товаров, работ, услуг отдельными видами юридических лиц и распоряжением Правительства Свердловской области от 06.04.2015 № 344-РП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исполнителем), для обеспечения нужд Свердловской области».</t>
  </si>
  <si>
    <t xml:space="preserve">Цена ср, руб.  </t>
  </si>
  <si>
    <t>Цена мин., руб</t>
  </si>
  <si>
    <t>НМЦКi = Цi × Vi, где:</t>
  </si>
  <si>
    <t>НМЦКi - начальная (максимальная) цена по позиции (рублей);</t>
  </si>
  <si>
    <t>Цi – наименьшая цена единицы товара, работы, услуги из представленных в источниках ценовой информации,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услуг;</t>
  </si>
  <si>
    <t>Vi - количество (объем) закупаемого товара, работы, услуги по позиции.</t>
  </si>
  <si>
    <t>Приложение 4</t>
  </si>
  <si>
    <t>Автомобиль для перевозки пассажиров и грузов</t>
  </si>
  <si>
    <t>Шт</t>
  </si>
  <si>
    <t>Источник 1 Вх. 946 от 02.04.2026</t>
  </si>
  <si>
    <t>Источник 2 Вх. 947 от 02.04.2026</t>
  </si>
  <si>
    <t>Источник 3 Вх. 948 от 02.04.2026</t>
  </si>
  <si>
    <t>https://zakupki.gov.ru/epz/contract/contractCard/common-info.html?reestrNumber=3680400766325000002&amp;contractInfoId=99295422</t>
  </si>
  <si>
    <t>С целью получения ценовой информации в отношении товара, работы, услуги для определения начальной (максимальной) цены договора заказчик осуществил следующие процедуры: 1) размещен запрос о предоставлении ценовой информации в Региональной информационной системе №ЗКП-2026-012135 от 01.10.2026г; 2) направлены запросы ценовой информации поставщикам; 3) осуществлен поиск ценовой информации  в ЕИС в реестре контрактов, заключенных заказчиками в соответствии с 44 ФЗ.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</si>
</sst>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.00&quot;р.&quot;_-;\-* #,##0.00&quot;р.&quot;_-;_-* &quot;-&quot;??&quot;р.&quot;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Liberation Serif"/>
      <family val="1"/>
      <charset val="204"/>
    </font>
    <font>
      <b/>
      <sz val="10"/>
      <color theme="1"/>
      <name val="Liberation Serif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165" fontId="7" fillId="0" borderId="0" applyFont="0" applyFill="0" applyBorder="0" applyAlignment="0" applyProtection="0"/>
    <xf numFmtId="0" fontId="8" fillId="0" borderId="0"/>
    <xf numFmtId="0" fontId="11" fillId="0" borderId="0" applyNumberFormat="0" applyFill="0" applyBorder="0" applyAlignment="0" applyProtection="0"/>
  </cellStyleXfs>
  <cellXfs count="31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0" xfId="0" applyFont="1"/>
    <xf numFmtId="4" fontId="2" fillId="0" borderId="1" xfId="0" applyNumberFormat="1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/>
    </xf>
    <xf numFmtId="1" fontId="2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9" xfId="4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/>
    </xf>
    <xf numFmtId="0" fontId="0" fillId="0" borderId="0" xfId="0"/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wrapText="1"/>
    </xf>
  </cellXfs>
  <cellStyles count="5">
    <cellStyle name="Гиперссылка" xfId="4" builtinId="8"/>
    <cellStyle name="Денежный 2" xfId="2" xr:uid="{00000000-0005-0000-0000-000000000000}"/>
    <cellStyle name="Обычный" xfId="0" builtinId="0"/>
    <cellStyle name="Обычный 2" xfId="1" xr:uid="{00000000-0005-0000-0000-000002000000}"/>
    <cellStyle name="Обычный 3" xfId="3" xr:uid="{00000000-0005-0000-0000-000003000000}"/>
  </cellStyles>
  <dxfs count="1">
    <dxf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zakupki.gov.ru/epz/contract/contractCard/common-info.html?reestrNumber=3680400766325000002&amp;contractInfoId=992954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4"/>
  <sheetViews>
    <sheetView tabSelected="1" zoomScale="90" zoomScaleNormal="90" workbookViewId="0">
      <selection activeCell="O3" sqref="O3"/>
    </sheetView>
  </sheetViews>
  <sheetFormatPr defaultRowHeight="12.75" x14ac:dyDescent="0.2"/>
  <cols>
    <col min="1" max="1" width="5.42578125" style="1" customWidth="1"/>
    <col min="2" max="2" width="15.85546875" style="1" customWidth="1"/>
    <col min="3" max="3" width="7.28515625" style="1" customWidth="1"/>
    <col min="4" max="4" width="7.42578125" style="1" customWidth="1"/>
    <col min="5" max="5" width="12.28515625" style="1" customWidth="1"/>
    <col min="6" max="9" width="12.85546875" style="2" customWidth="1"/>
    <col min="10" max="10" width="14.28515625" style="1" customWidth="1"/>
    <col min="11" max="11" width="12" style="1" customWidth="1"/>
    <col min="12" max="12" width="12.7109375" style="1" customWidth="1"/>
    <col min="13" max="13" width="17.28515625" style="1" customWidth="1"/>
    <col min="14" max="14" width="9.140625" style="1"/>
    <col min="15" max="15" width="14" style="1" customWidth="1"/>
    <col min="16" max="16" width="15.42578125" style="1" customWidth="1"/>
    <col min="17" max="16384" width="9.140625" style="1"/>
  </cols>
  <sheetData>
    <row r="1" spans="1:13" ht="29.25" customHeight="1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9" t="s">
        <v>20</v>
      </c>
      <c r="M1" s="20"/>
    </row>
    <row r="2" spans="1:13" ht="37.5" customHeight="1" x14ac:dyDescent="0.2">
      <c r="A2" s="21" t="s">
        <v>1</v>
      </c>
      <c r="B2" s="21" t="s">
        <v>8</v>
      </c>
      <c r="C2" s="21" t="s">
        <v>2</v>
      </c>
      <c r="D2" s="21" t="s">
        <v>3</v>
      </c>
      <c r="E2" s="28" t="s">
        <v>7</v>
      </c>
      <c r="F2" s="29"/>
      <c r="G2" s="29"/>
      <c r="H2" s="29"/>
      <c r="I2" s="27" t="s">
        <v>15</v>
      </c>
      <c r="J2" s="21" t="s">
        <v>14</v>
      </c>
      <c r="K2" s="21" t="s">
        <v>4</v>
      </c>
      <c r="L2" s="21" t="s">
        <v>5</v>
      </c>
      <c r="M2" s="21" t="s">
        <v>9</v>
      </c>
    </row>
    <row r="3" spans="1:13" ht="51" customHeight="1" x14ac:dyDescent="0.2">
      <c r="A3" s="26"/>
      <c r="B3" s="22"/>
      <c r="C3" s="22"/>
      <c r="D3" s="22"/>
      <c r="E3" s="13" t="s">
        <v>23</v>
      </c>
      <c r="F3" s="13" t="s">
        <v>24</v>
      </c>
      <c r="G3" s="14" t="s">
        <v>25</v>
      </c>
      <c r="H3" s="15" t="s">
        <v>26</v>
      </c>
      <c r="I3" s="27"/>
      <c r="J3" s="25"/>
      <c r="K3" s="25"/>
      <c r="L3" s="25"/>
      <c r="M3" s="25"/>
    </row>
    <row r="4" spans="1:13" ht="51" x14ac:dyDescent="0.2">
      <c r="A4" s="8">
        <v>1</v>
      </c>
      <c r="B4" s="12" t="s">
        <v>21</v>
      </c>
      <c r="C4" s="4" t="s">
        <v>22</v>
      </c>
      <c r="D4" s="9">
        <v>1</v>
      </c>
      <c r="E4" s="10">
        <v>3870000</v>
      </c>
      <c r="F4" s="10">
        <v>2240000</v>
      </c>
      <c r="G4" s="10">
        <v>2385000</v>
      </c>
      <c r="H4" s="10">
        <v>1943500</v>
      </c>
      <c r="I4" s="4">
        <f>ROUND((MIN(E4:H4)),2)</f>
        <v>1943500</v>
      </c>
      <c r="J4" s="4">
        <f>ROUND((AVERAGE(E4:H4)),2)</f>
        <v>2609625</v>
      </c>
      <c r="K4" s="6">
        <f>_xlfn.STDEV.S(E4:H4)</f>
        <v>860105.94066467567</v>
      </c>
      <c r="L4" s="7">
        <f t="shared" ref="L4" si="0">K4*100/J4</f>
        <v>32.958986086685854</v>
      </c>
      <c r="M4" s="4">
        <f>ROUND((J4*D4),2)</f>
        <v>2609625</v>
      </c>
    </row>
    <row r="5" spans="1:13" x14ac:dyDescent="0.2">
      <c r="A5" s="23" t="s">
        <v>6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5">
        <f>SUM(M4:M4)</f>
        <v>2609625</v>
      </c>
    </row>
    <row r="6" spans="1:13" ht="48" customHeight="1" x14ac:dyDescent="0.2">
      <c r="A6" s="3"/>
      <c r="B6" s="30" t="s">
        <v>27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</row>
    <row r="7" spans="1:13" ht="27.75" customHeight="1" x14ac:dyDescent="0.2">
      <c r="A7" s="3"/>
      <c r="B7" s="16" t="s">
        <v>10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</row>
    <row r="8" spans="1:13" ht="51" customHeight="1" x14ac:dyDescent="0.2">
      <c r="B8" s="16" t="s">
        <v>13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pans="1:13" ht="18" customHeight="1" x14ac:dyDescent="0.2">
      <c r="B9" s="1" t="s">
        <v>11</v>
      </c>
    </row>
    <row r="10" spans="1:13" x14ac:dyDescent="0.2">
      <c r="B10" s="1" t="s">
        <v>16</v>
      </c>
    </row>
    <row r="11" spans="1:13" x14ac:dyDescent="0.2">
      <c r="B11" s="1" t="s">
        <v>17</v>
      </c>
    </row>
    <row r="12" spans="1:13" ht="38.25" customHeight="1" x14ac:dyDescent="0.2">
      <c r="B12" s="11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M12" s="11"/>
    </row>
    <row r="13" spans="1:13" x14ac:dyDescent="0.2">
      <c r="B13" s="1" t="s">
        <v>19</v>
      </c>
    </row>
    <row r="14" spans="1:13" x14ac:dyDescent="0.2">
      <c r="B14" s="1" t="s">
        <v>12</v>
      </c>
    </row>
  </sheetData>
  <mergeCells count="16">
    <mergeCell ref="B8:M8"/>
    <mergeCell ref="B6:M6"/>
    <mergeCell ref="B7:M7"/>
    <mergeCell ref="A1:K1"/>
    <mergeCell ref="L1:M1"/>
    <mergeCell ref="D2:D3"/>
    <mergeCell ref="C2:C3"/>
    <mergeCell ref="A5:L5"/>
    <mergeCell ref="J2:J3"/>
    <mergeCell ref="K2:K3"/>
    <mergeCell ref="L2:L3"/>
    <mergeCell ref="M2:M3"/>
    <mergeCell ref="A2:A3"/>
    <mergeCell ref="B2:B3"/>
    <mergeCell ref="I2:I3"/>
    <mergeCell ref="E2:H2"/>
  </mergeCells>
  <phoneticPr fontId="10" type="noConversion"/>
  <conditionalFormatting sqref="L4">
    <cfRule type="cellIs" dxfId="0" priority="2" stopIfTrue="1" operator="greaterThan">
      <formula>33</formula>
    </cfRule>
  </conditionalFormatting>
  <hyperlinks>
    <hyperlink ref="H3" r:id="rId1" xr:uid="{E49CDE16-0846-43CA-B5B4-0A9CE2D95161}"/>
  </hyperlinks>
  <pageMargins left="0.31496062992125984" right="0.31496062992125984" top="0.74803149606299213" bottom="0.74803149606299213" header="0.31496062992125984" footer="0.31496062992125984"/>
  <pageSetup paperSize="9" scale="90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НМЦД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2026-10-01T05:53:14Z</dcterms:modified>
</cp:coreProperties>
</file>