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ЗАКУПКИ ВОССТАНОВЛЕНИЕ\2026\ЗК ЭФ\Строй материалы для бухгалтерии\"/>
    </mc:Choice>
  </mc:AlternateContent>
  <xr:revisionPtr revIDLastSave="0" documentId="13_ncr:1_{0C2D613C-FD04-4B66-BEE4-C1B00A9AD901}" xr6:coauthVersionLast="47" xr6:coauthVersionMax="47" xr10:uidLastSave="{00000000-0000-0000-0000-000000000000}"/>
  <bookViews>
    <workbookView xWindow="-120" yWindow="-120" windowWidth="29040" windowHeight="15840" tabRatio="211" xr2:uid="{00000000-000D-0000-FFFF-FFFF00000000}"/>
  </bookViews>
  <sheets>
    <sheet name="Расчет цены_2" sheetId="1" r:id="rId1"/>
  </sheets>
  <definedNames>
    <definedName name="_xlnm._FilterDatabase" localSheetId="0" hidden="1">'Расчет цены_2'!$A$1:$N$24</definedName>
    <definedName name="_xlnm.Print_Area" localSheetId="0">'Расчет цены_2'!$A$1:$N$27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  <c r="L8" i="1" s="1"/>
  <c r="I12" i="1"/>
  <c r="I16" i="1"/>
  <c r="L16" i="1" s="1"/>
  <c r="I22" i="1"/>
  <c r="J10" i="1"/>
  <c r="J14" i="1"/>
  <c r="I18" i="1"/>
  <c r="L18" i="1" s="1"/>
  <c r="I20" i="1"/>
  <c r="J12" i="1"/>
  <c r="J20" i="1"/>
  <c r="J22" i="1"/>
  <c r="J11" i="1"/>
  <c r="J13" i="1"/>
  <c r="J15" i="1"/>
  <c r="I11" i="1"/>
  <c r="L11" i="1" s="1"/>
  <c r="I13" i="1"/>
  <c r="I15" i="1"/>
  <c r="L15" i="1" s="1"/>
  <c r="I7" i="1"/>
  <c r="J7" i="1"/>
  <c r="J8" i="1"/>
  <c r="I9" i="1"/>
  <c r="J9" i="1"/>
  <c r="I17" i="1"/>
  <c r="J17" i="1"/>
  <c r="I19" i="1"/>
  <c r="J19" i="1"/>
  <c r="I21" i="1"/>
  <c r="J21" i="1"/>
  <c r="I23" i="1"/>
  <c r="J23" i="1"/>
  <c r="J16" i="1" l="1"/>
  <c r="K16" i="1" s="1"/>
  <c r="J18" i="1"/>
  <c r="I14" i="1"/>
  <c r="I10" i="1"/>
  <c r="L10" i="1" s="1"/>
  <c r="K22" i="1"/>
  <c r="K20" i="1"/>
  <c r="K9" i="1"/>
  <c r="K7" i="1"/>
  <c r="K15" i="1"/>
  <c r="K13" i="1"/>
  <c r="K11" i="1"/>
  <c r="K12" i="1"/>
  <c r="K21" i="1"/>
  <c r="K18" i="1"/>
  <c r="K23" i="1"/>
  <c r="K19" i="1"/>
  <c r="K17" i="1"/>
  <c r="K8" i="1"/>
  <c r="I6" i="1"/>
  <c r="L6" i="1" s="1"/>
  <c r="J6" i="1"/>
  <c r="K14" i="1" l="1"/>
  <c r="L24" i="1"/>
  <c r="K10" i="1"/>
  <c r="K6" i="1"/>
</calcChain>
</file>

<file path=xl/sharedStrings.xml><?xml version="1.0" encoding="utf-8"?>
<sst xmlns="http://schemas.openxmlformats.org/spreadsheetml/2006/main" count="73" uniqueCount="51">
  <si>
    <t>приложение №5 к  извещению на проведение запроса котировок в электронной форме</t>
  </si>
  <si>
    <t>Заказчиком для определения начальной (максимальной) цены договора был применен метод сопоставимых рыночных цен (анализ рынка), были направлены запросы о предоставлении ценовой информации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"Интернет"), осуществлен сбор и анализ общедоступной ценовой информации, на основании полученной информации о рыночных ценах (далее - ценовая информация) идентичных товаров, планируемых к закупке, произведен расчет начальной (максимальной) цены договора.</t>
  </si>
  <si>
    <t>№</t>
  </si>
  <si>
    <t>Ед. изм</t>
  </si>
  <si>
    <t>Кол-во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</si>
  <si>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</si>
  <si>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</si>
  <si>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</si>
  <si>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Средняя цена за единицу     &lt;ц&gt;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</si>
  <si>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</si>
  <si>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</si>
  <si>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rgb="FF000000"/>
        <rFont val="Times New Roman"/>
        <family val="1"/>
        <charset val="204"/>
      </rPr>
      <t>Расчет Н(М)ЦК по формуле</t>
    </r>
    <r>
      <rPr>
        <sz val="10"/>
        <color rgb="FF000000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</si>
  <si>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ОКПД 2</t>
  </si>
  <si>
    <t xml:space="preserve">Наименование                                                                             </t>
  </si>
  <si>
    <t xml:space="preserve"> Обоснование начальной (максимальной) цены договора на поставку товара  для нужд государственного автономного учреждения здравоохранения «Энгельсская городская клиническая  больница № 1»
</t>
  </si>
  <si>
    <t>Поставщик № 1</t>
  </si>
  <si>
    <t>Поставщик № 2</t>
  </si>
  <si>
    <t>Поставщик № 3</t>
  </si>
  <si>
    <t>Штука</t>
  </si>
  <si>
    <t>20.52.10.110</t>
  </si>
  <si>
    <t>23.64.10.110</t>
  </si>
  <si>
    <t>20.30.22.120</t>
  </si>
  <si>
    <t>20.30.11.130</t>
  </si>
  <si>
    <t>24.42.22.130</t>
  </si>
  <si>
    <t>22.23.15.000</t>
  </si>
  <si>
    <t>25.21.11.130</t>
  </si>
  <si>
    <t>28.14.13.131</t>
  </si>
  <si>
    <t>20.30.11.120</t>
  </si>
  <si>
    <t xml:space="preserve">Наливной пол </t>
  </si>
  <si>
    <t>Шпатлевка полимерная финишная</t>
  </si>
  <si>
    <t>Стыкоперекрывающий порог</t>
  </si>
  <si>
    <t xml:space="preserve">Заглушка для плинтуса  </t>
  </si>
  <si>
    <t>Уголок внутренний для плинтуса</t>
  </si>
  <si>
    <t>Уголок наружний для плинтуса</t>
  </si>
  <si>
    <t>Соединитель для плинтуса</t>
  </si>
  <si>
    <t xml:space="preserve">Линолеум  </t>
  </si>
  <si>
    <t>Линолеум</t>
  </si>
  <si>
    <t xml:space="preserve">Радиатор </t>
  </si>
  <si>
    <t>Шаровой кран</t>
  </si>
  <si>
    <t>Комплект монтажный</t>
  </si>
  <si>
    <r>
      <t>Клей акриловый термостойкий</t>
    </r>
    <r>
      <rPr>
        <sz val="10.5"/>
        <color rgb="FF1C2126"/>
        <rFont val="Times New Roman"/>
        <family val="1"/>
        <charset val="204"/>
      </rPr>
      <t xml:space="preserve"> </t>
    </r>
  </si>
  <si>
    <r>
      <t>Грунт  глубокого проникновения</t>
    </r>
    <r>
      <rPr>
        <sz val="10.5"/>
        <color rgb="FF484F55"/>
        <rFont val="Times New Roman"/>
        <family val="1"/>
        <charset val="204"/>
      </rPr>
      <t xml:space="preserve"> </t>
    </r>
  </si>
  <si>
    <t>Квадратный метр</t>
  </si>
  <si>
    <t>Краска 6,5 кг</t>
  </si>
  <si>
    <t>Краска 14кг</t>
  </si>
  <si>
    <t>Плинтус напольный  2,2 метра</t>
  </si>
  <si>
    <t>Штукатурка гипсовая 30 кг</t>
  </si>
  <si>
    <t>Упаковка</t>
  </si>
  <si>
    <t>ВЫВОД: Проведенные исследования позволяют определить начальную (максимальную) цену договора в сумме: 215 598 (двести пятнадцать тысяч пятьсот девяносто восемь) рублей 20 коп.</t>
  </si>
  <si>
    <t>25.72.14.190</t>
  </si>
  <si>
    <t>22.23.11.000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</si>
</sst>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16" x14ac:knownFonts="1">
    <font>
      <sz val="11"/>
      <color rgb="FF000000"/>
      <name val="Calibri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A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212121"/>
      <name val="Times New Roman"/>
      <family val="1"/>
      <charset val="204"/>
    </font>
    <font>
      <sz val="10.5"/>
      <color rgb="FF1C2126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.5"/>
      <color rgb="FF484F5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14" fillId="0" borderId="1" xfId="0" applyFont="1" applyBorder="1"/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X28"/>
  <sheetViews>
    <sheetView tabSelected="1" view="pageBreakPreview" topLeftCell="A13" zoomScaleSheetLayoutView="100" workbookViewId="0">
      <selection activeCell="B17" sqref="B17"/>
    </sheetView>
  </sheetViews>
  <sheetFormatPr defaultColWidth="9" defaultRowHeight="15" x14ac:dyDescent="0.25"/>
  <cols>
    <col min="1" max="1" width="4.42578125" style="3" customWidth="1"/>
    <col min="2" max="2" width="13.28515625" style="3" customWidth="1"/>
    <col min="3" max="3" width="39.85546875" style="3" customWidth="1"/>
    <col min="4" max="4" width="12" style="3" customWidth="1"/>
    <col min="5" max="5" width="6.140625" style="3" customWidth="1"/>
    <col min="6" max="6" width="12.42578125" style="3" customWidth="1"/>
    <col min="7" max="7" width="14.140625" style="3" customWidth="1"/>
    <col min="8" max="8" width="13.5703125" style="3" customWidth="1"/>
    <col min="9" max="9" width="16.140625" style="3" customWidth="1"/>
    <col min="10" max="10" width="15.85546875" style="3" customWidth="1"/>
    <col min="11" max="11" width="16.85546875" style="3" customWidth="1"/>
    <col min="12" max="12" width="22.85546875" style="3" customWidth="1"/>
    <col min="13" max="13" width="1.42578125" style="3" customWidth="1"/>
    <col min="14" max="14" width="7.28515625" style="3" hidden="1" customWidth="1"/>
    <col min="15" max="15" width="9.140625" style="3"/>
    <col min="16" max="16" width="20.85546875" style="3" customWidth="1"/>
    <col min="17" max="255" width="9.140625" style="3"/>
    <col min="256" max="1026" width="8.5703125"/>
  </cols>
  <sheetData>
    <row r="1" spans="1:258" ht="47.25" customHeight="1" x14ac:dyDescent="0.25">
      <c r="A1"/>
      <c r="B1"/>
      <c r="C1"/>
      <c r="D1"/>
      <c r="E1"/>
      <c r="F1"/>
      <c r="G1"/>
      <c r="H1"/>
      <c r="I1"/>
      <c r="J1"/>
      <c r="K1" s="31" t="s">
        <v>0</v>
      </c>
      <c r="L1" s="31"/>
    </row>
    <row r="2" spans="1:258" ht="47.25" customHeight="1" x14ac:dyDescent="0.25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O2" s="8"/>
      <c r="P2" s="8"/>
      <c r="Q2" s="8"/>
      <c r="R2" s="8"/>
      <c r="S2" s="8"/>
      <c r="T2" s="8"/>
      <c r="U2" s="8"/>
      <c r="V2" s="8"/>
    </row>
    <row r="3" spans="1:258" ht="69" customHeight="1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8"/>
      <c r="P3" s="8"/>
      <c r="Q3" s="8"/>
      <c r="R3" s="8"/>
      <c r="S3" s="8"/>
      <c r="T3" s="8"/>
      <c r="U3" s="8"/>
      <c r="V3" s="8"/>
      <c r="IV3" s="3"/>
      <c r="IW3" s="3"/>
      <c r="IX3" s="3"/>
    </row>
    <row r="4" spans="1:258" s="1" customFormat="1" ht="52.5" customHeight="1" x14ac:dyDescent="0.25">
      <c r="A4" s="34" t="s">
        <v>2</v>
      </c>
      <c r="B4" s="34" t="s">
        <v>12</v>
      </c>
      <c r="C4" s="34" t="s">
        <v>13</v>
      </c>
      <c r="D4" s="34" t="s">
        <v>3</v>
      </c>
      <c r="E4" s="34" t="s">
        <v>4</v>
      </c>
      <c r="F4" s="34" t="s">
        <v>5</v>
      </c>
      <c r="G4" s="34"/>
      <c r="H4" s="34"/>
      <c r="I4" s="35" t="s">
        <v>6</v>
      </c>
      <c r="J4" s="35"/>
      <c r="K4" s="35"/>
      <c r="L4" s="5" t="s">
        <v>7</v>
      </c>
      <c r="M4" s="8"/>
      <c r="N4" s="8"/>
      <c r="O4" s="8"/>
      <c r="P4" s="8"/>
      <c r="Q4" s="8"/>
      <c r="R4" s="8"/>
      <c r="S4" s="8"/>
      <c r="T4" s="8"/>
      <c r="U4" s="8"/>
      <c r="V4" s="8"/>
      <c r="W4" s="12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</row>
    <row r="5" spans="1:258" s="1" customFormat="1" ht="131.25" customHeight="1" x14ac:dyDescent="0.25">
      <c r="A5" s="34"/>
      <c r="B5" s="34"/>
      <c r="C5" s="34"/>
      <c r="D5" s="34"/>
      <c r="E5" s="34"/>
      <c r="F5" s="4" t="s">
        <v>15</v>
      </c>
      <c r="G5" s="4" t="s">
        <v>16</v>
      </c>
      <c r="H5" s="4" t="s">
        <v>17</v>
      </c>
      <c r="I5" s="5" t="s">
        <v>8</v>
      </c>
      <c r="J5" s="5" t="s">
        <v>9</v>
      </c>
      <c r="K5" s="5" t="s">
        <v>10</v>
      </c>
      <c r="L5" s="5" t="s">
        <v>11</v>
      </c>
      <c r="M5" s="8"/>
      <c r="N5" s="8"/>
      <c r="O5" s="8"/>
      <c r="P5" s="8"/>
      <c r="Q5" s="8"/>
      <c r="R5" s="8"/>
      <c r="S5" s="8"/>
      <c r="T5" s="8"/>
      <c r="U5" s="8"/>
      <c r="V5" s="8"/>
      <c r="W5" s="12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</row>
    <row r="6" spans="1:258" s="2" customFormat="1" ht="37.5" customHeight="1" x14ac:dyDescent="0.25">
      <c r="A6" s="17">
        <v>1</v>
      </c>
      <c r="B6" s="20" t="s">
        <v>19</v>
      </c>
      <c r="C6" s="27" t="s">
        <v>40</v>
      </c>
      <c r="D6" s="25" t="s">
        <v>18</v>
      </c>
      <c r="E6" s="20">
        <v>4</v>
      </c>
      <c r="F6" s="19">
        <v>1300</v>
      </c>
      <c r="G6" s="19">
        <v>1260</v>
      </c>
      <c r="H6" s="19">
        <v>1250.93</v>
      </c>
      <c r="I6" s="6">
        <f t="shared" ref="I6:I23" si="0">AVERAGE(F6:H6)</f>
        <v>1270.3100000000002</v>
      </c>
      <c r="J6" s="9">
        <f t="shared" ref="J6:J23" si="1">STDEV(F6:G6)</f>
        <v>28.284271247461902</v>
      </c>
      <c r="K6" s="9">
        <f t="shared" ref="K6:K23" si="2">J6/I6*100</f>
        <v>2.2265644801238986</v>
      </c>
      <c r="L6" s="10">
        <f>E6*I6</f>
        <v>5081.2400000000007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8" s="2" customFormat="1" ht="27" customHeight="1" x14ac:dyDescent="0.25">
      <c r="A7" s="17">
        <v>2</v>
      </c>
      <c r="B7" s="20" t="s">
        <v>20</v>
      </c>
      <c r="C7" s="27" t="s">
        <v>28</v>
      </c>
      <c r="D7" s="25" t="s">
        <v>18</v>
      </c>
      <c r="E7" s="20">
        <v>30</v>
      </c>
      <c r="F7" s="19">
        <v>525</v>
      </c>
      <c r="G7" s="19">
        <v>510</v>
      </c>
      <c r="H7" s="19">
        <v>504.7</v>
      </c>
      <c r="I7" s="6">
        <f t="shared" si="0"/>
        <v>513.23333333333335</v>
      </c>
      <c r="J7" s="9">
        <f t="shared" si="1"/>
        <v>10.606601717798213</v>
      </c>
      <c r="K7" s="9">
        <f t="shared" si="2"/>
        <v>2.0666237028898253</v>
      </c>
      <c r="L7" s="10">
        <v>15396.9</v>
      </c>
      <c r="M7" s="8"/>
      <c r="N7" s="8"/>
      <c r="O7" s="8"/>
      <c r="P7" s="24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8" s="2" customFormat="1" ht="41.25" customHeight="1" x14ac:dyDescent="0.25">
      <c r="A8" s="17">
        <v>3</v>
      </c>
      <c r="B8" s="20" t="s">
        <v>21</v>
      </c>
      <c r="C8" s="27" t="s">
        <v>29</v>
      </c>
      <c r="D8" s="25" t="s">
        <v>18</v>
      </c>
      <c r="E8" s="20">
        <v>8</v>
      </c>
      <c r="F8" s="19">
        <v>1300</v>
      </c>
      <c r="G8" s="19">
        <v>1280</v>
      </c>
      <c r="H8" s="19">
        <v>1267.5</v>
      </c>
      <c r="I8" s="6">
        <f t="shared" si="0"/>
        <v>1282.5</v>
      </c>
      <c r="J8" s="9">
        <f t="shared" si="1"/>
        <v>14.142135623730951</v>
      </c>
      <c r="K8" s="9">
        <f t="shared" si="2"/>
        <v>1.1027006334293139</v>
      </c>
      <c r="L8" s="10">
        <f t="shared" ref="L8:L18" si="3">E8*I8</f>
        <v>10260</v>
      </c>
      <c r="M8" s="8"/>
      <c r="N8" s="8"/>
      <c r="O8" s="8"/>
      <c r="P8" s="24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</row>
    <row r="9" spans="1:258" s="2" customFormat="1" ht="48" customHeight="1" x14ac:dyDescent="0.25">
      <c r="A9" s="17">
        <v>4</v>
      </c>
      <c r="B9" s="20" t="s">
        <v>22</v>
      </c>
      <c r="C9" s="27" t="s">
        <v>41</v>
      </c>
      <c r="D9" s="25" t="s">
        <v>18</v>
      </c>
      <c r="E9" s="20">
        <v>5</v>
      </c>
      <c r="F9" s="19">
        <v>2100</v>
      </c>
      <c r="G9" s="19">
        <v>1900</v>
      </c>
      <c r="H9" s="19">
        <v>1856.08</v>
      </c>
      <c r="I9" s="6">
        <f t="shared" si="0"/>
        <v>1952.0266666666666</v>
      </c>
      <c r="J9" s="9">
        <f t="shared" si="1"/>
        <v>141.42135623730951</v>
      </c>
      <c r="K9" s="9">
        <f t="shared" si="2"/>
        <v>7.2448475552234353</v>
      </c>
      <c r="L9" s="10">
        <v>9760.15</v>
      </c>
      <c r="M9" s="8"/>
      <c r="N9" s="8"/>
      <c r="O9" s="8"/>
      <c r="P9" s="21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8" s="2" customFormat="1" ht="48" customHeight="1" x14ac:dyDescent="0.25">
      <c r="A10" s="18">
        <v>5</v>
      </c>
      <c r="B10" s="20" t="s">
        <v>20</v>
      </c>
      <c r="C10" s="29" t="s">
        <v>46</v>
      </c>
      <c r="D10" s="25" t="s">
        <v>18</v>
      </c>
      <c r="E10" s="20">
        <v>4</v>
      </c>
      <c r="F10" s="19">
        <v>850</v>
      </c>
      <c r="G10" s="19">
        <v>835</v>
      </c>
      <c r="H10" s="19">
        <v>824.2</v>
      </c>
      <c r="I10" s="6">
        <f t="shared" si="0"/>
        <v>836.4</v>
      </c>
      <c r="J10" s="9">
        <f t="shared" si="1"/>
        <v>10.606601717798213</v>
      </c>
      <c r="K10" s="9">
        <f t="shared" si="2"/>
        <v>1.268125504280035</v>
      </c>
      <c r="L10" s="10">
        <f t="shared" si="3"/>
        <v>3345.6</v>
      </c>
      <c r="M10" s="8"/>
      <c r="N10" s="8"/>
      <c r="O10" s="8"/>
      <c r="P10" s="23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8" s="2" customFormat="1" ht="48" customHeight="1" x14ac:dyDescent="0.25">
      <c r="A11" s="18">
        <v>6</v>
      </c>
      <c r="B11" s="20" t="s">
        <v>23</v>
      </c>
      <c r="C11" s="28" t="s">
        <v>30</v>
      </c>
      <c r="D11" s="25" t="s">
        <v>18</v>
      </c>
      <c r="E11" s="20">
        <v>1</v>
      </c>
      <c r="F11" s="19">
        <v>1145</v>
      </c>
      <c r="G11" s="19">
        <v>1120</v>
      </c>
      <c r="H11" s="19">
        <v>1103.96</v>
      </c>
      <c r="I11" s="6">
        <f t="shared" si="0"/>
        <v>1122.9866666666667</v>
      </c>
      <c r="J11" s="9">
        <f t="shared" si="1"/>
        <v>17.677669529663689</v>
      </c>
      <c r="K11" s="9">
        <f t="shared" si="2"/>
        <v>1.5741655759935131</v>
      </c>
      <c r="L11" s="10">
        <f t="shared" si="3"/>
        <v>1122.9866666666667</v>
      </c>
      <c r="M11" s="8"/>
      <c r="N11" s="8"/>
      <c r="O11" s="8"/>
      <c r="P11" s="23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</row>
    <row r="12" spans="1:258" s="2" customFormat="1" ht="48" customHeight="1" x14ac:dyDescent="0.25">
      <c r="A12" s="18">
        <v>7</v>
      </c>
      <c r="B12" s="20" t="s">
        <v>50</v>
      </c>
      <c r="C12" s="29" t="s">
        <v>45</v>
      </c>
      <c r="D12" s="25" t="s">
        <v>18</v>
      </c>
      <c r="E12" s="20">
        <v>16</v>
      </c>
      <c r="F12" s="19">
        <v>255.5</v>
      </c>
      <c r="G12" s="19">
        <v>250</v>
      </c>
      <c r="H12" s="19">
        <v>224.38</v>
      </c>
      <c r="I12" s="6">
        <f t="shared" si="0"/>
        <v>243.29333333333332</v>
      </c>
      <c r="J12" s="9">
        <f t="shared" si="1"/>
        <v>3.8890872965260113</v>
      </c>
      <c r="K12" s="9">
        <f t="shared" si="2"/>
        <v>1.598517823420019</v>
      </c>
      <c r="L12" s="10">
        <v>3892.64</v>
      </c>
      <c r="M12" s="8"/>
      <c r="N12" s="8"/>
      <c r="O12" s="8"/>
      <c r="P12" s="23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</row>
    <row r="13" spans="1:258" s="2" customFormat="1" ht="48" customHeight="1" x14ac:dyDescent="0.25">
      <c r="A13" s="18">
        <v>8</v>
      </c>
      <c r="B13" s="20" t="s">
        <v>50</v>
      </c>
      <c r="C13" s="29" t="s">
        <v>32</v>
      </c>
      <c r="D13" s="25" t="s">
        <v>47</v>
      </c>
      <c r="E13" s="20">
        <v>3</v>
      </c>
      <c r="F13" s="19">
        <v>130</v>
      </c>
      <c r="G13" s="19">
        <v>122</v>
      </c>
      <c r="H13" s="19">
        <v>115.28</v>
      </c>
      <c r="I13" s="6">
        <f t="shared" si="0"/>
        <v>122.42666666666666</v>
      </c>
      <c r="J13" s="9">
        <f t="shared" si="1"/>
        <v>5.6568542494923806</v>
      </c>
      <c r="K13" s="9">
        <f t="shared" si="2"/>
        <v>4.6206062808966299</v>
      </c>
      <c r="L13" s="10">
        <v>367.29</v>
      </c>
      <c r="M13" s="8"/>
      <c r="N13" s="8"/>
      <c r="O13" s="8"/>
      <c r="P13" s="23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</row>
    <row r="14" spans="1:258" s="2" customFormat="1" ht="48" customHeight="1" x14ac:dyDescent="0.25">
      <c r="A14" s="18">
        <v>9</v>
      </c>
      <c r="B14" s="20" t="s">
        <v>50</v>
      </c>
      <c r="C14" s="29" t="s">
        <v>31</v>
      </c>
      <c r="D14" s="25" t="s">
        <v>47</v>
      </c>
      <c r="E14" s="20">
        <v>4</v>
      </c>
      <c r="F14" s="19">
        <v>111.1</v>
      </c>
      <c r="G14" s="19">
        <v>105</v>
      </c>
      <c r="H14" s="19">
        <v>100.53</v>
      </c>
      <c r="I14" s="6">
        <f t="shared" si="0"/>
        <v>105.54333333333334</v>
      </c>
      <c r="J14" s="9">
        <f t="shared" si="1"/>
        <v>4.3133513652379358</v>
      </c>
      <c r="K14" s="9">
        <f t="shared" si="2"/>
        <v>4.0868060814558973</v>
      </c>
      <c r="L14" s="10">
        <v>422.16</v>
      </c>
      <c r="M14" s="8"/>
      <c r="N14" s="8"/>
      <c r="O14" s="8"/>
      <c r="P14" s="23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</row>
    <row r="15" spans="1:258" s="2" customFormat="1" ht="48" customHeight="1" x14ac:dyDescent="0.25">
      <c r="A15" s="18">
        <v>10</v>
      </c>
      <c r="B15" s="20" t="s">
        <v>50</v>
      </c>
      <c r="C15" s="29" t="s">
        <v>33</v>
      </c>
      <c r="D15" s="25" t="s">
        <v>47</v>
      </c>
      <c r="E15" s="20">
        <v>2</v>
      </c>
      <c r="F15" s="19">
        <v>155</v>
      </c>
      <c r="G15" s="19">
        <v>150</v>
      </c>
      <c r="H15" s="19">
        <v>141.13</v>
      </c>
      <c r="I15" s="6">
        <f t="shared" si="0"/>
        <v>148.71</v>
      </c>
      <c r="J15" s="9">
        <f t="shared" si="1"/>
        <v>3.5355339059327378</v>
      </c>
      <c r="K15" s="9">
        <f t="shared" si="2"/>
        <v>2.377468835944279</v>
      </c>
      <c r="L15" s="10">
        <f t="shared" si="3"/>
        <v>297.42</v>
      </c>
      <c r="M15" s="8"/>
      <c r="N15" s="8"/>
      <c r="O15" s="8"/>
      <c r="P15" s="23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</row>
    <row r="16" spans="1:258" s="2" customFormat="1" ht="48" customHeight="1" x14ac:dyDescent="0.25">
      <c r="A16" s="18">
        <v>11</v>
      </c>
      <c r="B16" s="20" t="s">
        <v>50</v>
      </c>
      <c r="C16" s="29" t="s">
        <v>34</v>
      </c>
      <c r="D16" s="25" t="s">
        <v>47</v>
      </c>
      <c r="E16" s="20">
        <v>5</v>
      </c>
      <c r="F16" s="19">
        <v>111.1</v>
      </c>
      <c r="G16" s="19">
        <v>105</v>
      </c>
      <c r="H16" s="19">
        <v>100.91</v>
      </c>
      <c r="I16" s="6">
        <f t="shared" si="0"/>
        <v>105.67</v>
      </c>
      <c r="J16" s="9">
        <f t="shared" si="1"/>
        <v>4.3133513652379358</v>
      </c>
      <c r="K16" s="9">
        <f t="shared" si="2"/>
        <v>4.0819072255492905</v>
      </c>
      <c r="L16" s="10">
        <f t="shared" si="3"/>
        <v>528.35</v>
      </c>
      <c r="M16" s="8"/>
      <c r="N16" s="8"/>
      <c r="O16" s="8"/>
      <c r="P16" s="23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</row>
    <row r="17" spans="1:255" s="2" customFormat="1" ht="25.5" customHeight="1" x14ac:dyDescent="0.25">
      <c r="A17" s="18">
        <v>12</v>
      </c>
      <c r="B17" s="20" t="s">
        <v>24</v>
      </c>
      <c r="C17" s="13" t="s">
        <v>35</v>
      </c>
      <c r="D17" s="25" t="s">
        <v>42</v>
      </c>
      <c r="E17" s="20">
        <v>16.5</v>
      </c>
      <c r="F17" s="19">
        <v>850</v>
      </c>
      <c r="G17" s="19">
        <v>820</v>
      </c>
      <c r="H17" s="19">
        <v>806</v>
      </c>
      <c r="I17" s="6">
        <f t="shared" si="0"/>
        <v>825.33333333333337</v>
      </c>
      <c r="J17" s="9">
        <f t="shared" si="1"/>
        <v>21.213203435596427</v>
      </c>
      <c r="K17" s="9">
        <f t="shared" si="2"/>
        <v>2.570258897689389</v>
      </c>
      <c r="L17" s="10">
        <v>13617.95</v>
      </c>
      <c r="M17" s="8"/>
      <c r="N17" s="8"/>
      <c r="O17" s="8"/>
      <c r="P17" s="21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</row>
    <row r="18" spans="1:255" s="2" customFormat="1" ht="25.5" customHeight="1" x14ac:dyDescent="0.25">
      <c r="A18" s="18">
        <v>13</v>
      </c>
      <c r="B18" s="20" t="s">
        <v>24</v>
      </c>
      <c r="C18" s="13" t="s">
        <v>36</v>
      </c>
      <c r="D18" s="25" t="s">
        <v>42</v>
      </c>
      <c r="E18" s="20">
        <v>22.75</v>
      </c>
      <c r="F18" s="19">
        <v>835.2</v>
      </c>
      <c r="G18" s="19">
        <v>820</v>
      </c>
      <c r="H18" s="19">
        <v>806</v>
      </c>
      <c r="I18" s="6">
        <f t="shared" si="0"/>
        <v>820.4</v>
      </c>
      <c r="J18" s="9">
        <f t="shared" si="1"/>
        <v>10.748023074035554</v>
      </c>
      <c r="K18" s="9">
        <f t="shared" si="2"/>
        <v>1.3100954502724957</v>
      </c>
      <c r="L18" s="10">
        <f t="shared" si="3"/>
        <v>18664.099999999999</v>
      </c>
      <c r="M18" s="8"/>
      <c r="N18" s="8"/>
      <c r="O18" s="8"/>
      <c r="P18" s="21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</row>
    <row r="19" spans="1:255" s="2" customFormat="1" ht="31.15" customHeight="1" x14ac:dyDescent="0.25">
      <c r="A19" s="18">
        <v>14</v>
      </c>
      <c r="B19" s="20" t="s">
        <v>25</v>
      </c>
      <c r="C19" s="29" t="s">
        <v>37</v>
      </c>
      <c r="D19" s="25" t="s">
        <v>18</v>
      </c>
      <c r="E19" s="20">
        <v>5</v>
      </c>
      <c r="F19" s="19">
        <v>17800</v>
      </c>
      <c r="G19" s="19">
        <v>17500</v>
      </c>
      <c r="H19" s="19">
        <v>17121.95</v>
      </c>
      <c r="I19" s="6">
        <f t="shared" si="0"/>
        <v>17473.983333333334</v>
      </c>
      <c r="J19" s="9">
        <f t="shared" si="1"/>
        <v>212.13203435596427</v>
      </c>
      <c r="K19" s="9">
        <f t="shared" si="2"/>
        <v>1.2139878487310998</v>
      </c>
      <c r="L19" s="10">
        <v>87369.9</v>
      </c>
      <c r="M19" s="8"/>
      <c r="N19" s="8"/>
      <c r="O19" s="8"/>
      <c r="P19" s="21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</row>
    <row r="20" spans="1:255" s="2" customFormat="1" ht="27.6" customHeight="1" x14ac:dyDescent="0.25">
      <c r="A20" s="18">
        <v>15</v>
      </c>
      <c r="B20" s="20" t="s">
        <v>26</v>
      </c>
      <c r="C20" s="26" t="s">
        <v>38</v>
      </c>
      <c r="D20" s="25" t="s">
        <v>18</v>
      </c>
      <c r="E20" s="20">
        <v>10</v>
      </c>
      <c r="F20" s="19">
        <v>950</v>
      </c>
      <c r="G20" s="19">
        <v>925</v>
      </c>
      <c r="H20" s="19">
        <v>909.08</v>
      </c>
      <c r="I20" s="6">
        <f t="shared" si="0"/>
        <v>928.02666666666664</v>
      </c>
      <c r="J20" s="9">
        <f t="shared" si="1"/>
        <v>17.677669529663689</v>
      </c>
      <c r="K20" s="9">
        <f t="shared" si="2"/>
        <v>1.9048665479796223</v>
      </c>
      <c r="L20" s="10">
        <v>9280.2999999999993</v>
      </c>
      <c r="M20" s="8"/>
      <c r="N20" s="8"/>
      <c r="O20" s="8"/>
      <c r="P20" s="21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</row>
    <row r="21" spans="1:255" s="2" customFormat="1" ht="27" customHeight="1" x14ac:dyDescent="0.25">
      <c r="A21" s="18">
        <v>16</v>
      </c>
      <c r="B21" s="20" t="s">
        <v>27</v>
      </c>
      <c r="C21" s="30" t="s">
        <v>43</v>
      </c>
      <c r="D21" s="25" t="s">
        <v>18</v>
      </c>
      <c r="E21" s="20">
        <v>2</v>
      </c>
      <c r="F21" s="19">
        <v>1750</v>
      </c>
      <c r="G21" s="19">
        <v>1700</v>
      </c>
      <c r="H21" s="19">
        <v>1668.88</v>
      </c>
      <c r="I21" s="6">
        <f t="shared" si="0"/>
        <v>1706.2933333333333</v>
      </c>
      <c r="J21" s="9">
        <f t="shared" si="1"/>
        <v>35.355339059327378</v>
      </c>
      <c r="K21" s="9">
        <f t="shared" si="2"/>
        <v>2.0720551600737296</v>
      </c>
      <c r="L21" s="10">
        <v>3412.58</v>
      </c>
      <c r="M21" s="8"/>
      <c r="N21" s="8"/>
      <c r="O21" s="8"/>
      <c r="P21" s="2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</row>
    <row r="22" spans="1:255" s="2" customFormat="1" ht="27" customHeight="1" x14ac:dyDescent="0.25">
      <c r="A22" s="18">
        <v>17</v>
      </c>
      <c r="B22" s="20" t="s">
        <v>27</v>
      </c>
      <c r="C22" s="30" t="s">
        <v>44</v>
      </c>
      <c r="D22" s="25" t="s">
        <v>18</v>
      </c>
      <c r="E22" s="20">
        <v>9</v>
      </c>
      <c r="F22" s="19">
        <v>3560</v>
      </c>
      <c r="G22" s="19">
        <v>3500</v>
      </c>
      <c r="H22" s="19">
        <v>3349.32</v>
      </c>
      <c r="I22" s="6">
        <f t="shared" si="0"/>
        <v>3469.7733333333331</v>
      </c>
      <c r="J22" s="9">
        <f t="shared" si="1"/>
        <v>42.426406871192853</v>
      </c>
      <c r="K22" s="9">
        <f t="shared" si="2"/>
        <v>1.2227428939986336</v>
      </c>
      <c r="L22" s="10">
        <v>31227.93</v>
      </c>
      <c r="M22" s="8"/>
      <c r="N22" s="8"/>
      <c r="O22" s="8"/>
      <c r="P22" s="2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</row>
    <row r="23" spans="1:255" s="2" customFormat="1" ht="27" customHeight="1" x14ac:dyDescent="0.25">
      <c r="A23" s="18">
        <v>18</v>
      </c>
      <c r="B23" s="20" t="s">
        <v>49</v>
      </c>
      <c r="C23" s="29" t="s">
        <v>39</v>
      </c>
      <c r="D23" s="25" t="s">
        <v>18</v>
      </c>
      <c r="E23" s="20">
        <v>5</v>
      </c>
      <c r="F23" s="19">
        <v>325</v>
      </c>
      <c r="G23" s="19">
        <v>311</v>
      </c>
      <c r="H23" s="19">
        <v>294.43</v>
      </c>
      <c r="I23" s="6">
        <f t="shared" si="0"/>
        <v>310.14333333333337</v>
      </c>
      <c r="J23" s="9">
        <f t="shared" si="1"/>
        <v>9.8994949366116654</v>
      </c>
      <c r="K23" s="9">
        <f t="shared" si="2"/>
        <v>3.1919096342373949</v>
      </c>
      <c r="L23" s="10">
        <v>1550.7</v>
      </c>
      <c r="M23" s="8"/>
      <c r="N23" s="8"/>
      <c r="O23" s="8"/>
      <c r="P23" s="23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</row>
    <row r="24" spans="1:255" ht="15.75" x14ac:dyDescent="0.25">
      <c r="A24" s="15"/>
      <c r="B24" s="14"/>
      <c r="C24" s="36"/>
      <c r="D24" s="36"/>
      <c r="E24" s="36"/>
      <c r="F24" s="36"/>
      <c r="G24" s="36"/>
      <c r="H24" s="36"/>
      <c r="I24" s="36"/>
      <c r="J24" s="36"/>
      <c r="K24" s="36"/>
      <c r="L24" s="16">
        <f>SUM(L6:L23)</f>
        <v>215598.19666666663</v>
      </c>
      <c r="P24" s="21"/>
      <c r="Q24" s="8"/>
      <c r="R24" s="8"/>
      <c r="S24" s="8"/>
      <c r="T24" s="8"/>
      <c r="U24" s="8"/>
      <c r="V24" s="8"/>
    </row>
    <row r="25" spans="1:255" ht="15.75" x14ac:dyDescent="0.25">
      <c r="A25"/>
      <c r="B25"/>
      <c r="C25" s="7"/>
      <c r="D25" s="7"/>
      <c r="E25" s="7"/>
      <c r="F25" s="7"/>
      <c r="G25" s="7"/>
      <c r="H25" s="7"/>
      <c r="I25" s="7"/>
      <c r="J25" s="7"/>
      <c r="K25" s="7"/>
      <c r="L25" s="11"/>
      <c r="P25" s="21"/>
      <c r="Q25" s="8"/>
      <c r="R25" s="8"/>
    </row>
    <row r="26" spans="1:255" ht="43.5" customHeight="1" x14ac:dyDescent="0.25">
      <c r="A26" s="37" t="s">
        <v>48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P26" s="21"/>
      <c r="Q26" s="8"/>
      <c r="R26" s="8"/>
    </row>
    <row r="27" spans="1:255" x14ac:dyDescent="0.25">
      <c r="P27" s="8"/>
      <c r="Q27" s="8"/>
      <c r="R27" s="8"/>
    </row>
    <row r="28" spans="1:255" x14ac:dyDescent="0.25">
      <c r="P28" s="8"/>
      <c r="Q28" s="8"/>
      <c r="R28" s="8"/>
    </row>
  </sheetData>
  <autoFilter ref="A1:N24" xr:uid="{00000000-0001-0000-0000-000000000000}">
    <filterColumn colId="10" showButton="0"/>
  </autoFilter>
  <mergeCells count="12">
    <mergeCell ref="C24:K24"/>
    <mergeCell ref="A26:L26"/>
    <mergeCell ref="A4:A5"/>
    <mergeCell ref="C4:C5"/>
    <mergeCell ref="D4:D5"/>
    <mergeCell ref="E4:E5"/>
    <mergeCell ref="B4:B5"/>
    <mergeCell ref="K1:L1"/>
    <mergeCell ref="A2:L2"/>
    <mergeCell ref="A3:N3"/>
    <mergeCell ref="F4:H4"/>
    <mergeCell ref="I4:K4"/>
  </mergeCells>
  <phoneticPr fontId="8" type="noConversion"/>
  <pageMargins left="0.23622047244094499" right="7.8740157480315001E-2" top="0.35433070866141703" bottom="0.35433070866141703" header="0.511811023622047" footer="0.511811023622047"/>
  <pageSetup paperSize="9" scale="52" firstPageNumber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цены_2</vt:lpstr>
      <vt:lpstr>'Расчет цены_2'!Область_печати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Павлова</dc:creator>
  <cp:lastModifiedBy>Petrova Kseniya</cp:lastModifiedBy>
  <cp:revision>0</cp:revision>
  <cp:lastPrinted>2026-10-07T10:44:04Z</cp:lastPrinted>
  <dcterms:created xsi:type="dcterms:W3CDTF">2015-08-17T13:13:00Z</dcterms:created>
  <dcterms:modified xsi:type="dcterms:W3CDTF">2026-10-07T12:05:56Z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29FB78F9000A4C06999629C22DE4FE1D</vt:lpwstr>
  </property>
  <property fmtid="{D5CDD505-2E9C-101B-9397-08002B2CF9AE}" pid="3" name="KSOProductBuildVer">
    <vt:lpwstr>1049-11.2.0.11537</vt:lpwstr>
  </property>
</Properties>
</file>