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КОТИРОВКИ\Бланки\Бланки 2026\"/>
    </mc:Choice>
  </mc:AlternateContent>
  <bookViews>
    <workbookView xWindow="0" yWindow="0" windowWidth="28800" windowHeight="11865"/>
  </bookViews>
  <sheets>
    <sheet name="НМЦ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6" i="1" l="1"/>
  <c r="L56" i="1" s="1"/>
  <c r="M56" i="1" s="1"/>
  <c r="L55" i="1"/>
  <c r="M55" i="1" s="1"/>
  <c r="I55" i="1"/>
  <c r="J55" i="1" s="1"/>
  <c r="K55" i="1" s="1"/>
  <c r="I54" i="1"/>
  <c r="L54" i="1" s="1"/>
  <c r="M54" i="1" s="1"/>
  <c r="L53" i="1"/>
  <c r="M53" i="1" s="1"/>
  <c r="J53" i="1"/>
  <c r="K53" i="1" s="1"/>
  <c r="I53" i="1"/>
  <c r="I52" i="1"/>
  <c r="J52" i="1" s="1"/>
  <c r="K52" i="1" s="1"/>
  <c r="I51" i="1"/>
  <c r="J51" i="1" s="1"/>
  <c r="K51" i="1" s="1"/>
  <c r="I50" i="1"/>
  <c r="L50" i="1" s="1"/>
  <c r="M50" i="1" s="1"/>
  <c r="I49" i="1"/>
  <c r="J49" i="1" s="1"/>
  <c r="K49" i="1" s="1"/>
  <c r="L48" i="1"/>
  <c r="M48" i="1" s="1"/>
  <c r="I48" i="1"/>
  <c r="J48" i="1" s="1"/>
  <c r="K48" i="1" s="1"/>
  <c r="L47" i="1"/>
  <c r="M47" i="1" s="1"/>
  <c r="J47" i="1"/>
  <c r="K47" i="1" s="1"/>
  <c r="I47" i="1"/>
  <c r="I46" i="1"/>
  <c r="L46" i="1" s="1"/>
  <c r="M46" i="1" s="1"/>
  <c r="I45" i="1"/>
  <c r="L45" i="1" s="1"/>
  <c r="M45" i="1" s="1"/>
  <c r="I44" i="1"/>
  <c r="L44" i="1" s="1"/>
  <c r="M44" i="1" s="1"/>
  <c r="L43" i="1"/>
  <c r="M43" i="1" s="1"/>
  <c r="I43" i="1"/>
  <c r="J43" i="1" s="1"/>
  <c r="K43" i="1" s="1"/>
  <c r="I42" i="1"/>
  <c r="J42" i="1" s="1"/>
  <c r="K42" i="1" s="1"/>
  <c r="L41" i="1"/>
  <c r="M41" i="1" s="1"/>
  <c r="J41" i="1"/>
  <c r="K41" i="1" s="1"/>
  <c r="I41" i="1"/>
  <c r="I40" i="1"/>
  <c r="L40" i="1" s="1"/>
  <c r="M40" i="1" s="1"/>
  <c r="I39" i="1"/>
  <c r="L39" i="1" s="1"/>
  <c r="M39" i="1" s="1"/>
  <c r="I38" i="1"/>
  <c r="L38" i="1" s="1"/>
  <c r="M38" i="1" s="1"/>
  <c r="L37" i="1"/>
  <c r="M37" i="1" s="1"/>
  <c r="I37" i="1"/>
  <c r="J37" i="1" s="1"/>
  <c r="K37" i="1" s="1"/>
  <c r="L36" i="1"/>
  <c r="M36" i="1" s="1"/>
  <c r="I36" i="1"/>
  <c r="J36" i="1" s="1"/>
  <c r="K36" i="1" s="1"/>
  <c r="L35" i="1"/>
  <c r="M35" i="1" s="1"/>
  <c r="J35" i="1"/>
  <c r="K35" i="1" s="1"/>
  <c r="I35" i="1"/>
  <c r="I34" i="1"/>
  <c r="L34" i="1" s="1"/>
  <c r="M34" i="1" s="1"/>
  <c r="I33" i="1"/>
  <c r="L33" i="1" s="1"/>
  <c r="M33" i="1" s="1"/>
  <c r="I32" i="1"/>
  <c r="L32" i="1" s="1"/>
  <c r="M32" i="1" s="1"/>
  <c r="L31" i="1"/>
  <c r="M31" i="1" s="1"/>
  <c r="I31" i="1"/>
  <c r="J31" i="1" s="1"/>
  <c r="K31" i="1" s="1"/>
  <c r="L30" i="1"/>
  <c r="M30" i="1" s="1"/>
  <c r="I30" i="1"/>
  <c r="J30" i="1" s="1"/>
  <c r="K30" i="1" s="1"/>
  <c r="L29" i="1"/>
  <c r="M29" i="1" s="1"/>
  <c r="J29" i="1"/>
  <c r="K29" i="1" s="1"/>
  <c r="I29" i="1"/>
  <c r="I28" i="1"/>
  <c r="L28" i="1" s="1"/>
  <c r="M28" i="1" s="1"/>
  <c r="I27" i="1"/>
  <c r="L27" i="1" s="1"/>
  <c r="M27" i="1" s="1"/>
  <c r="I26" i="1"/>
  <c r="L26" i="1" s="1"/>
  <c r="M26" i="1" s="1"/>
  <c r="L25" i="1"/>
  <c r="M25" i="1" s="1"/>
  <c r="I25" i="1"/>
  <c r="J25" i="1" s="1"/>
  <c r="K25" i="1" s="1"/>
  <c r="L24" i="1"/>
  <c r="M24" i="1" s="1"/>
  <c r="I24" i="1"/>
  <c r="J24" i="1" s="1"/>
  <c r="K24" i="1" s="1"/>
  <c r="L23" i="1"/>
  <c r="M23" i="1" s="1"/>
  <c r="J23" i="1"/>
  <c r="K23" i="1" s="1"/>
  <c r="I23" i="1"/>
  <c r="I22" i="1"/>
  <c r="L22" i="1" s="1"/>
  <c r="M22" i="1" s="1"/>
  <c r="I21" i="1"/>
  <c r="L21" i="1" s="1"/>
  <c r="M21" i="1" s="1"/>
  <c r="I20" i="1"/>
  <c r="L20" i="1" s="1"/>
  <c r="M20" i="1" s="1"/>
  <c r="L19" i="1"/>
  <c r="M19" i="1" s="1"/>
  <c r="I19" i="1"/>
  <c r="J19" i="1" s="1"/>
  <c r="K19" i="1" s="1"/>
  <c r="L18" i="1"/>
  <c r="M18" i="1" s="1"/>
  <c r="I18" i="1"/>
  <c r="J18" i="1" s="1"/>
  <c r="K18" i="1" s="1"/>
  <c r="L17" i="1"/>
  <c r="M17" i="1" s="1"/>
  <c r="J17" i="1"/>
  <c r="K17" i="1" s="1"/>
  <c r="I17" i="1"/>
  <c r="I16" i="1"/>
  <c r="L16" i="1" s="1"/>
  <c r="M16" i="1" s="1"/>
  <c r="I15" i="1"/>
  <c r="L15" i="1" s="1"/>
  <c r="M15" i="1" s="1"/>
  <c r="I14" i="1"/>
  <c r="L14" i="1" s="1"/>
  <c r="M14" i="1" s="1"/>
  <c r="L13" i="1"/>
  <c r="M13" i="1" s="1"/>
  <c r="I13" i="1"/>
  <c r="J13" i="1" s="1"/>
  <c r="K13" i="1" s="1"/>
  <c r="L12" i="1"/>
  <c r="M12" i="1" s="1"/>
  <c r="I12" i="1"/>
  <c r="J12" i="1" s="1"/>
  <c r="K12" i="1" s="1"/>
  <c r="L11" i="1"/>
  <c r="M11" i="1" s="1"/>
  <c r="J11" i="1"/>
  <c r="K11" i="1" s="1"/>
  <c r="I11" i="1"/>
  <c r="I10" i="1"/>
  <c r="L10" i="1" s="1"/>
  <c r="M10" i="1" s="1"/>
  <c r="I9" i="1"/>
  <c r="L9" i="1" s="1"/>
  <c r="M9" i="1" s="1"/>
  <c r="I8" i="1"/>
  <c r="L8" i="1" s="1"/>
  <c r="M8" i="1" s="1"/>
  <c r="L7" i="1"/>
  <c r="M7" i="1" s="1"/>
  <c r="I7" i="1"/>
  <c r="J7" i="1" s="1"/>
  <c r="K7" i="1" s="1"/>
  <c r="L6" i="1"/>
  <c r="M6" i="1" s="1"/>
  <c r="I6" i="1"/>
  <c r="J6" i="1" s="1"/>
  <c r="K6" i="1" s="1"/>
  <c r="L5" i="1"/>
  <c r="M5" i="1" s="1"/>
  <c r="J5" i="1"/>
  <c r="K5" i="1" s="1"/>
  <c r="I5" i="1"/>
  <c r="L49" i="1" l="1"/>
  <c r="M49" i="1" s="1"/>
  <c r="J16" i="1"/>
  <c r="K16" i="1" s="1"/>
  <c r="J28" i="1"/>
  <c r="K28" i="1" s="1"/>
  <c r="J40" i="1"/>
  <c r="K40" i="1" s="1"/>
  <c r="L42" i="1"/>
  <c r="M42" i="1" s="1"/>
  <c r="M57" i="1" s="1"/>
  <c r="J9" i="1"/>
  <c r="K9" i="1" s="1"/>
  <c r="J21" i="1"/>
  <c r="K21" i="1" s="1"/>
  <c r="J33" i="1"/>
  <c r="K33" i="1" s="1"/>
  <c r="J45" i="1"/>
  <c r="K45" i="1" s="1"/>
  <c r="J14" i="1"/>
  <c r="K14" i="1" s="1"/>
  <c r="J26" i="1"/>
  <c r="K26" i="1" s="1"/>
  <c r="J38" i="1"/>
  <c r="K38" i="1" s="1"/>
  <c r="J50" i="1"/>
  <c r="K50" i="1" s="1"/>
  <c r="L52" i="1"/>
  <c r="M52" i="1" s="1"/>
  <c r="J22" i="1"/>
  <c r="K22" i="1" s="1"/>
  <c r="J15" i="1"/>
  <c r="K15" i="1" s="1"/>
  <c r="J56" i="1"/>
  <c r="K56" i="1" s="1"/>
  <c r="L51" i="1"/>
  <c r="M51" i="1" s="1"/>
  <c r="J10" i="1"/>
  <c r="K10" i="1" s="1"/>
  <c r="J34" i="1"/>
  <c r="K34" i="1" s="1"/>
  <c r="J46" i="1"/>
  <c r="K46" i="1" s="1"/>
  <c r="J27" i="1"/>
  <c r="K27" i="1" s="1"/>
  <c r="J39" i="1"/>
  <c r="K39" i="1" s="1"/>
  <c r="J8" i="1"/>
  <c r="K8" i="1" s="1"/>
  <c r="J20" i="1"/>
  <c r="K20" i="1" s="1"/>
  <c r="J32" i="1"/>
  <c r="K32" i="1" s="1"/>
  <c r="J44" i="1"/>
  <c r="K44" i="1" s="1"/>
  <c r="J54" i="1"/>
  <c r="K54" i="1" s="1"/>
</calcChain>
</file>

<file path=xl/sharedStrings.xml><?xml version="1.0" encoding="utf-8"?>
<sst xmlns="http://schemas.openxmlformats.org/spreadsheetml/2006/main" count="124" uniqueCount="73">
  <si>
    <t>№</t>
  </si>
  <si>
    <t xml:space="preserve">Наименование товара (работ, услуг) 
</t>
  </si>
  <si>
    <t>ОКПД 2</t>
  </si>
  <si>
    <t>Ед. изм</t>
  </si>
  <si>
    <t>Кол-во</t>
  </si>
  <si>
    <t>Коммерческие предложения (руб./ед.изм.)</t>
  </si>
  <si>
    <t>Оценка однородности совокупности значений выявленных цен, используемых в расчете Н(М)ЦД, ЦДЕП</t>
  </si>
  <si>
    <t>Н(М)ЦД, определяемая методом сопоставимых рыночных цен (анализа рынка)*</t>
  </si>
  <si>
    <t xml:space="preserve">Коммерческое предложение                       № 1 </t>
  </si>
  <si>
    <t xml:space="preserve">Коммерческое предложение                        № 2 </t>
  </si>
  <si>
    <t xml:space="preserve">Коммерческое предложение                 № 3 </t>
  </si>
  <si>
    <t xml:space="preserve">Средняя арифметическая цена за единицу     &lt;ц&gt; </t>
  </si>
  <si>
    <t>Среднее квадратичное отклонение</t>
  </si>
  <si>
    <r>
      <rPr>
        <b/>
        <sz val="10"/>
        <rFont val="Times New Roman"/>
      </rPr>
      <t xml:space="preserve">коэффициент вариации цен V (%)           </t>
    </r>
    <r>
      <rPr>
        <i/>
        <sz val="10"/>
        <rFont val="Times New Roman"/>
      </rPr>
      <t xml:space="preserve">         (не должен превышать 33%)</t>
    </r>
  </si>
  <si>
    <t>Средняя арифметическая цена за единицу     руб.</t>
  </si>
  <si>
    <t>Расчет Н (МЦД) по формуле                             v - количество (объем) закупаемого товара (работы, услуги);
     ц - ср. цена за единицу    ЦДЕП = v*ц</t>
  </si>
  <si>
    <t>Амбулаторная история болезни стоматологического больного 42*15см с оборотом газетка</t>
  </si>
  <si>
    <t>17.23.13.143</t>
  </si>
  <si>
    <t>шт</t>
  </si>
  <si>
    <t>Амбулаторный лист приема ортопедического больного 42*15см с оборотом газетка</t>
  </si>
  <si>
    <t>Направление в рентгеновский кабинет 10*10см газетка</t>
  </si>
  <si>
    <t>Вкладной лист(лечение) 42*15см с оборотом газетка</t>
  </si>
  <si>
    <t>Согласие на обработку персональных данных А4 односторонний газетка</t>
  </si>
  <si>
    <t>Договор на оказание платных мед. услуг А3 с оборотом газетка</t>
  </si>
  <si>
    <t>Договор на оказание платных мед. услуг ортопед А3 с оборотом газетка</t>
  </si>
  <si>
    <t>Уведомление А5 газетка</t>
  </si>
  <si>
    <t>Информированное добровольное согласие потребителя на получ платных мед услуг А4 соборотом газетка</t>
  </si>
  <si>
    <t>Выписка из реестра А4 с оборотом газетка</t>
  </si>
  <si>
    <t>Терапевт отделение талон 14,5*7см с оборотом газетка</t>
  </si>
  <si>
    <t>Сводная ведомость учета работы врача стоматолога А4 с оборотом газетка</t>
  </si>
  <si>
    <t>Бланк проф онколог стомат осмотра  А5 газетка</t>
  </si>
  <si>
    <t>Листок ежедневного учета работы врача-стоматолога А4 соборотом газетка</t>
  </si>
  <si>
    <t>Листок ежедневного учета работы врача-стоматолога 29,5*41,5 с оборотом газетка</t>
  </si>
  <si>
    <t>Отчет о расходовании медикаментов А4 газетка</t>
  </si>
  <si>
    <t>Карта учета диспансеризации А5 газетка</t>
  </si>
  <si>
    <t>Информированное согласие на проведение терапев лечения зубов А4 с оборотом газетка</t>
  </si>
  <si>
    <t>Ведомость учета врачебных посещений на дому А3 белая бумага</t>
  </si>
  <si>
    <t>Информированное согласие на проведение хирургического лечения зубов А4 с оборотом газетка</t>
  </si>
  <si>
    <t>Ведомость учета работы зубного техника А3 газетка</t>
  </si>
  <si>
    <t>Информированное добровольное согласие на пародонтологическое лечение А4 с оборотом газетка</t>
  </si>
  <si>
    <t>Информированное добровольное согласие на ортопедическое лечение А4 с оборотом газетка</t>
  </si>
  <si>
    <t>Отказ от медицинского вмешательства А5 с оборотом газетка</t>
  </si>
  <si>
    <t>Памятка пациента после удаления зуба газетка</t>
  </si>
  <si>
    <t>Наряд на выполнение работ(техники) А4 газетка</t>
  </si>
  <si>
    <t>Требование-накладная  А4 с оборотом газетка</t>
  </si>
  <si>
    <t>Направление на госпитализацию,обследование, консультацию А5 газетка</t>
  </si>
  <si>
    <t>Справка о временной нетрудоспособности А5 газетка</t>
  </si>
  <si>
    <t>Ортопедическое отделение талон (назначение) 15*10,5 с оборотом газетка</t>
  </si>
  <si>
    <t>Заказ-наряд с № А4 газетка</t>
  </si>
  <si>
    <t>Заказ-наряд без № А4 газетка</t>
  </si>
  <si>
    <t>Заказ-наряд с № (11 пунктов)культевая вкладка А5газетка</t>
  </si>
  <si>
    <t>Заказ-наряд без № культевая вкладка А5 газетка</t>
  </si>
  <si>
    <t>Заказ-наряд с № (15 пунктов) починка А5 газетка</t>
  </si>
  <si>
    <t>Заказ-наряд без № (15 пунктов) починка А5 газетка</t>
  </si>
  <si>
    <t>Справка об оплате медицинских услуг А5 газетка</t>
  </si>
  <si>
    <t>Направление на стационарное лечение А5 газетка</t>
  </si>
  <si>
    <t>Направление в физиотерапевтический кабинет 10*9 газетка</t>
  </si>
  <si>
    <t>Направление в специализированное онкологическое учреждение А4 с оборотом газетка</t>
  </si>
  <si>
    <t>Амбулаторная карта пародонтологического больного А5 с оборотом газетка</t>
  </si>
  <si>
    <t>Справка о санации 11*7см газетка</t>
  </si>
  <si>
    <t>Ежедневный учет врача  А4 газетка дата посещения по заболеваниям</t>
  </si>
  <si>
    <t>Карта больного, лечащегося в физ. кабинете А5 с оборотом</t>
  </si>
  <si>
    <t>Наряд на выполнение работ по напылению А4 газетка</t>
  </si>
  <si>
    <t>Справка на амбулаторный прием 14*7см газетка</t>
  </si>
  <si>
    <t>Реестр(перечень) оказанных медицинских услуг А4 с оборотом газетка</t>
  </si>
  <si>
    <t>Ведомость выдачи материальных ценностей А4 с оборотом газетка</t>
  </si>
  <si>
    <t xml:space="preserve">График учета рабочего времени А3 газетка </t>
  </si>
  <si>
    <t xml:space="preserve">Табель учета использования рабочего времени А3 с оборотом белая </t>
  </si>
  <si>
    <t xml:space="preserve">В результате проведенного расчета Н(М)Ц договора составила (руб., с учетом НДС): 1 451 051,00 ( Один миллион четыреста пятьдесят одна тысяча пятьдесят один рубль), 00 копеек. </t>
  </si>
  <si>
    <t>Приложение № 3. Обоснование начальной (максимальной) цены договора на поставку бланочной продукции</t>
  </si>
  <si>
    <t>Наряд по выполнению индивидуального литья А5, газетная бумага, односторонняя печать</t>
  </si>
  <si>
    <t>При определении начальной (максимальной) цены договора применен метод сопоставимых рыночных цен (анализ рынка). Итог округляется до копеек после суммирования неокругленных расчетных стоимостей позиций.</t>
  </si>
  <si>
    <t xml:space="preserve">Проводниковая анестезия 21*7 см, газетка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</si>
</sst>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"/>
    <numFmt numFmtId="165" formatCode="0.0000"/>
    <numFmt numFmtId="166" formatCode="_-* #\ ##0.00\ _₽_-;\-* #\ ##0.00\ _₽_-;_-* &quot;-&quot;??\ _₽_-;_-@_-"/>
  </numFmts>
  <fonts count="15" x14ac:knownFonts="1">
    <font>
      <sz val="11"/>
      <color theme="1"/>
      <name val="Calibri"/>
      <scheme val="minor"/>
    </font>
    <font>
      <sz val="10"/>
      <name val="Times New Roman"/>
    </font>
    <font>
      <sz val="12"/>
      <name val="Times New Roman"/>
    </font>
    <font>
      <sz val="11"/>
      <name val="Times New Roman"/>
    </font>
    <font>
      <sz val="10"/>
      <color indexed="8"/>
      <name val="Times New Roman"/>
    </font>
    <font>
      <b/>
      <sz val="12"/>
      <name val="Times New Roman"/>
    </font>
    <font>
      <b/>
      <sz val="10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b/>
      <sz val="11"/>
      <name val="Times New Roman"/>
    </font>
    <font>
      <sz val="8"/>
      <name val="Arial"/>
    </font>
    <font>
      <i/>
      <sz val="10"/>
      <name val="Times New Roman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2" fillId="0" borderId="0" xfId="0" applyFont="1" applyFill="1"/>
    <xf numFmtId="0" fontId="3" fillId="0" borderId="0" xfId="0" applyFont="1" applyFill="1" applyAlignment="1" applyProtection="1">
      <alignment vertical="center"/>
      <protection locked="0"/>
    </xf>
    <xf numFmtId="0" fontId="4" fillId="0" borderId="0" xfId="0" applyFont="1"/>
    <xf numFmtId="0" fontId="4" fillId="0" borderId="0" xfId="0" applyFont="1" applyFill="1"/>
    <xf numFmtId="0" fontId="1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2" fontId="7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2" fontId="1" fillId="0" borderId="0" xfId="0" applyNumberFormat="1" applyFont="1"/>
    <xf numFmtId="0" fontId="5" fillId="0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Fill="1"/>
    <xf numFmtId="0" fontId="2" fillId="0" borderId="0" xfId="0" applyFont="1" applyFill="1" applyBorder="1"/>
    <xf numFmtId="0" fontId="5" fillId="0" borderId="0" xfId="0" applyFont="1" applyAlignment="1"/>
    <xf numFmtId="0" fontId="2" fillId="0" borderId="0" xfId="0" applyFont="1"/>
    <xf numFmtId="0" fontId="2" fillId="0" borderId="0" xfId="0" applyFont="1" applyAlignment="1" applyProtection="1">
      <alignment wrapText="1"/>
      <protection locked="0"/>
    </xf>
    <xf numFmtId="165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wrapText="1"/>
      <protection locked="0"/>
    </xf>
    <xf numFmtId="0" fontId="1" fillId="0" borderId="0" xfId="0" applyFont="1" applyBorder="1"/>
    <xf numFmtId="0" fontId="4" fillId="0" borderId="0" xfId="0" applyFont="1" applyBorder="1"/>
    <xf numFmtId="164" fontId="3" fillId="0" borderId="9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top" wrapText="1"/>
    </xf>
    <xf numFmtId="166" fontId="1" fillId="0" borderId="0" xfId="0" applyNumberFormat="1" applyFont="1"/>
    <xf numFmtId="0" fontId="8" fillId="0" borderId="0" xfId="0" applyFont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0" fontId="12" fillId="3" borderId="10" xfId="0" applyFont="1" applyFill="1" applyBorder="1" applyAlignment="1">
      <alignment horizontal="left" wrapText="1"/>
    </xf>
    <xf numFmtId="0" fontId="12" fillId="3" borderId="9" xfId="0" applyFont="1" applyFill="1" applyBorder="1" applyAlignment="1">
      <alignment horizontal="left" wrapText="1"/>
    </xf>
    <xf numFmtId="0" fontId="12" fillId="0" borderId="9" xfId="0" applyFont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2" fillId="3" borderId="1" xfId="0" applyFont="1" applyFill="1" applyBorder="1"/>
    <xf numFmtId="0" fontId="12" fillId="0" borderId="10" xfId="0" applyFont="1" applyBorder="1" applyAlignment="1">
      <alignment horizontal="center" vertical="center"/>
    </xf>
    <xf numFmtId="0" fontId="12" fillId="0" borderId="9" xfId="0" applyNumberFormat="1" applyFont="1" applyFill="1" applyBorder="1" applyAlignment="1">
      <alignment horizontal="left" wrapText="1"/>
    </xf>
    <xf numFmtId="0" fontId="12" fillId="0" borderId="9" xfId="0" applyNumberFormat="1" applyFont="1" applyFill="1" applyBorder="1" applyAlignment="1">
      <alignment horizont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9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1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left"/>
    </xf>
    <xf numFmtId="0" fontId="0" fillId="0" borderId="0" xfId="0" applyFill="1" applyAlignment="1"/>
    <xf numFmtId="0" fontId="2" fillId="0" borderId="0" xfId="0" applyFont="1" applyAlignment="1" applyProtection="1">
      <alignment horizontal="left" vertical="top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3</xdr:row>
      <xdr:rowOff>1476375</xdr:rowOff>
    </xdr:from>
    <xdr:to>
      <xdr:col>10</xdr:col>
      <xdr:colOff>600075</xdr:colOff>
      <xdr:row>3</xdr:row>
      <xdr:rowOff>1819275</xdr:rowOff>
    </xdr:to>
    <xdr:pic>
      <xdr:nvPicPr>
        <xdr:cNvPr id="2" name="/xl/media/image1.wm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169208</xdr:colOff>
      <xdr:row>3</xdr:row>
      <xdr:rowOff>1266265</xdr:rowOff>
    </xdr:from>
    <xdr:to>
      <xdr:col>9</xdr:col>
      <xdr:colOff>674033</xdr:colOff>
      <xdr:row>3</xdr:row>
      <xdr:rowOff>1523440</xdr:rowOff>
    </xdr:to>
    <xdr:pic>
      <xdr:nvPicPr>
        <xdr:cNvPr id="3" name="/xl/media/image2.wm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3"/>
  <sheetViews>
    <sheetView tabSelected="1" topLeftCell="A43" workbookViewId="0">
      <selection activeCell="G63" sqref="G63"/>
    </sheetView>
  </sheetViews>
  <sheetFormatPr defaultColWidth="9.140625" defaultRowHeight="12.75" x14ac:dyDescent="0.2"/>
  <cols>
    <col min="1" max="1" width="3.140625" style="5" customWidth="1"/>
    <col min="2" max="2" width="41.42578125" style="5" customWidth="1"/>
    <col min="3" max="3" width="20.5703125" style="5" customWidth="1"/>
    <col min="4" max="4" width="9.7109375" style="5" customWidth="1"/>
    <col min="5" max="5" width="12.5703125" style="5" customWidth="1"/>
    <col min="6" max="6" width="15.42578125" style="5" customWidth="1"/>
    <col min="7" max="7" width="16.140625" style="5" customWidth="1"/>
    <col min="8" max="8" width="15.7109375" style="5" customWidth="1"/>
    <col min="9" max="9" width="18" style="5" customWidth="1"/>
    <col min="10" max="10" width="13.42578125" style="5" customWidth="1"/>
    <col min="11" max="11" width="10.140625" style="6" customWidth="1"/>
    <col min="12" max="12" width="10.5703125" style="5" customWidth="1"/>
    <col min="13" max="13" width="16.140625" style="5" customWidth="1"/>
    <col min="14" max="15" width="9.140625" style="5"/>
    <col min="16" max="16" width="44.140625" style="5" customWidth="1"/>
    <col min="17" max="16384" width="9.140625" style="5"/>
  </cols>
  <sheetData>
    <row r="1" spans="1:16" s="1" customFormat="1" ht="67.5" customHeight="1" x14ac:dyDescent="0.2">
      <c r="B1" s="7"/>
      <c r="I1" s="52"/>
      <c r="J1" s="52"/>
      <c r="K1" s="52"/>
      <c r="L1" s="52"/>
      <c r="M1" s="52"/>
    </row>
    <row r="2" spans="1:16" s="1" customFormat="1" ht="35.1" customHeight="1" x14ac:dyDescent="0.2">
      <c r="A2" s="53" t="s">
        <v>69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6" s="1" customFormat="1" ht="39" customHeight="1" x14ac:dyDescent="0.2">
      <c r="A3" s="68" t="s">
        <v>0</v>
      </c>
      <c r="B3" s="68" t="s">
        <v>1</v>
      </c>
      <c r="C3" s="69" t="s">
        <v>2</v>
      </c>
      <c r="D3" s="68" t="s">
        <v>3</v>
      </c>
      <c r="E3" s="68" t="s">
        <v>4</v>
      </c>
      <c r="F3" s="55" t="s">
        <v>5</v>
      </c>
      <c r="G3" s="56"/>
      <c r="H3" s="56"/>
      <c r="I3" s="57" t="s">
        <v>6</v>
      </c>
      <c r="J3" s="57"/>
      <c r="K3" s="57"/>
      <c r="L3" s="58" t="s">
        <v>7</v>
      </c>
      <c r="M3" s="59"/>
    </row>
    <row r="4" spans="1:16" s="1" customFormat="1" ht="144" customHeight="1" x14ac:dyDescent="0.2">
      <c r="A4" s="68"/>
      <c r="B4" s="68"/>
      <c r="C4" s="68"/>
      <c r="D4" s="68"/>
      <c r="E4" s="68"/>
      <c r="F4" s="9" t="s">
        <v>8</v>
      </c>
      <c r="G4" s="9" t="s">
        <v>9</v>
      </c>
      <c r="H4" s="9" t="s">
        <v>10</v>
      </c>
      <c r="I4" s="13" t="s">
        <v>11</v>
      </c>
      <c r="J4" s="13" t="s">
        <v>12</v>
      </c>
      <c r="K4" s="14" t="s">
        <v>13</v>
      </c>
      <c r="L4" s="15" t="s">
        <v>14</v>
      </c>
      <c r="M4" s="15" t="s">
        <v>15</v>
      </c>
    </row>
    <row r="5" spans="1:16" s="2" customFormat="1" ht="45" x14ac:dyDescent="0.25">
      <c r="A5" s="8">
        <v>1</v>
      </c>
      <c r="B5" s="40" t="s">
        <v>16</v>
      </c>
      <c r="C5" s="70" t="s">
        <v>17</v>
      </c>
      <c r="D5" s="47" t="s">
        <v>18</v>
      </c>
      <c r="E5" s="45">
        <v>60000</v>
      </c>
      <c r="F5" s="10">
        <v>2.8</v>
      </c>
      <c r="G5" s="10">
        <v>3</v>
      </c>
      <c r="H5" s="10">
        <v>3.15</v>
      </c>
      <c r="I5" s="16">
        <f>AVERAGE(F5:H5)</f>
        <v>2.9833333333333329</v>
      </c>
      <c r="J5" s="17">
        <f t="shared" ref="J5" si="0">SQRT(((SUM((POWER(H5-I5,2)),(POWER(G5-I5,2)),(POWER(F5-I5,2)))/(COLUMNS(F5:H5)-1))))</f>
        <v>0.17559422921421236</v>
      </c>
      <c r="K5" s="18">
        <f>J5/I5*100</f>
        <v>5.8858400853925934</v>
      </c>
      <c r="L5" s="19">
        <f>I5</f>
        <v>2.9833333333333329</v>
      </c>
      <c r="M5" s="19">
        <f>E5*L5</f>
        <v>178999.99999999997</v>
      </c>
      <c r="P5" s="20"/>
    </row>
    <row r="6" spans="1:16" s="1" customFormat="1" ht="30.75" customHeight="1" x14ac:dyDescent="0.25">
      <c r="A6" s="11">
        <v>2</v>
      </c>
      <c r="B6" s="41" t="s">
        <v>19</v>
      </c>
      <c r="C6" s="71"/>
      <c r="D6" s="42" t="s">
        <v>18</v>
      </c>
      <c r="E6" s="45">
        <v>6000</v>
      </c>
      <c r="F6" s="10">
        <v>2.8</v>
      </c>
      <c r="G6" s="10">
        <v>3</v>
      </c>
      <c r="H6" s="10">
        <v>3.15</v>
      </c>
      <c r="I6" s="16">
        <f t="shared" ref="I6:I37" si="1">AVERAGE(F6:H6)</f>
        <v>2.9833333333333329</v>
      </c>
      <c r="J6" s="17">
        <f t="shared" ref="J6:J37" si="2">SQRT(((SUM((POWER(H6-I6,2)),(POWER(G6-I6,2)),(POWER(F6-I6,2)))/(COLUMNS(F6:H6)-1))))</f>
        <v>0.17559422921421236</v>
      </c>
      <c r="K6" s="18">
        <f t="shared" ref="K6:K37" si="3">J6/I6*100</f>
        <v>5.8858400853925934</v>
      </c>
      <c r="L6" s="19">
        <f t="shared" ref="L6:L37" si="4">I6</f>
        <v>2.9833333333333329</v>
      </c>
      <c r="M6" s="19">
        <f t="shared" ref="M6:M37" si="5">E6*L6</f>
        <v>17899.999999999996</v>
      </c>
      <c r="P6" s="20"/>
    </row>
    <row r="7" spans="1:16" s="1" customFormat="1" ht="30" x14ac:dyDescent="0.25">
      <c r="A7" s="8">
        <v>3</v>
      </c>
      <c r="B7" s="41" t="s">
        <v>20</v>
      </c>
      <c r="C7" s="71"/>
      <c r="D7" s="42" t="s">
        <v>18</v>
      </c>
      <c r="E7" s="45">
        <v>60000</v>
      </c>
      <c r="F7" s="10">
        <v>0.4</v>
      </c>
      <c r="G7" s="10">
        <v>0.6</v>
      </c>
      <c r="H7" s="10">
        <v>0.55000000000000004</v>
      </c>
      <c r="I7" s="16">
        <f t="shared" si="1"/>
        <v>0.51666666666666672</v>
      </c>
      <c r="J7" s="17">
        <f t="shared" si="2"/>
        <v>0.10408329997330662</v>
      </c>
      <c r="K7" s="18">
        <f t="shared" si="3"/>
        <v>20.145154833543213</v>
      </c>
      <c r="L7" s="19">
        <f t="shared" si="4"/>
        <v>0.51666666666666672</v>
      </c>
      <c r="M7" s="19">
        <f t="shared" si="5"/>
        <v>31000.000000000004</v>
      </c>
      <c r="P7" s="20"/>
    </row>
    <row r="8" spans="1:16" s="1" customFormat="1" ht="30" x14ac:dyDescent="0.25">
      <c r="A8" s="11">
        <v>4</v>
      </c>
      <c r="B8" s="41" t="s">
        <v>21</v>
      </c>
      <c r="C8" s="71"/>
      <c r="D8" s="42" t="s">
        <v>18</v>
      </c>
      <c r="E8" s="45">
        <v>14000</v>
      </c>
      <c r="F8" s="10">
        <v>2.8</v>
      </c>
      <c r="G8" s="10">
        <v>3.1</v>
      </c>
      <c r="H8" s="10">
        <v>3.15</v>
      </c>
      <c r="I8" s="16">
        <f t="shared" si="1"/>
        <v>3.0166666666666671</v>
      </c>
      <c r="J8" s="17">
        <f t="shared" si="2"/>
        <v>0.18929694486000923</v>
      </c>
      <c r="K8" s="18">
        <f t="shared" si="3"/>
        <v>6.2750368461881507</v>
      </c>
      <c r="L8" s="19">
        <f t="shared" si="4"/>
        <v>3.0166666666666671</v>
      </c>
      <c r="M8" s="19">
        <f t="shared" si="5"/>
        <v>42233.333333333336</v>
      </c>
      <c r="P8" s="20"/>
    </row>
    <row r="9" spans="1:16" s="1" customFormat="1" ht="30" x14ac:dyDescent="0.25">
      <c r="A9" s="8">
        <v>5</v>
      </c>
      <c r="B9" s="41" t="s">
        <v>22</v>
      </c>
      <c r="C9" s="71"/>
      <c r="D9" s="42" t="s">
        <v>18</v>
      </c>
      <c r="E9" s="45">
        <v>60000</v>
      </c>
      <c r="F9" s="10">
        <v>2.1</v>
      </c>
      <c r="G9" s="10">
        <v>2.2799999999999998</v>
      </c>
      <c r="H9" s="10">
        <v>2.4</v>
      </c>
      <c r="I9" s="16">
        <f t="shared" si="1"/>
        <v>2.2599999999999998</v>
      </c>
      <c r="J9" s="17">
        <f t="shared" si="2"/>
        <v>0.15099668870541488</v>
      </c>
      <c r="K9" s="18">
        <f t="shared" si="3"/>
        <v>6.6812694117440214</v>
      </c>
      <c r="L9" s="19">
        <f t="shared" si="4"/>
        <v>2.2599999999999998</v>
      </c>
      <c r="M9" s="19">
        <f t="shared" si="5"/>
        <v>135600</v>
      </c>
      <c r="P9" s="20"/>
    </row>
    <row r="10" spans="1:16" s="1" customFormat="1" ht="30" x14ac:dyDescent="0.25">
      <c r="A10" s="11">
        <v>6</v>
      </c>
      <c r="B10" s="41" t="s">
        <v>23</v>
      </c>
      <c r="C10" s="71"/>
      <c r="D10" s="42" t="s">
        <v>18</v>
      </c>
      <c r="E10" s="45">
        <v>60000</v>
      </c>
      <c r="F10" s="10">
        <v>3.4</v>
      </c>
      <c r="G10" s="10">
        <v>3.65</v>
      </c>
      <c r="H10" s="10">
        <v>3.5</v>
      </c>
      <c r="I10" s="16">
        <f t="shared" si="1"/>
        <v>3.5166666666666671</v>
      </c>
      <c r="J10" s="17">
        <f t="shared" si="2"/>
        <v>0.12583057392117916</v>
      </c>
      <c r="K10" s="18">
        <f t="shared" si="3"/>
        <v>3.5781205854363738</v>
      </c>
      <c r="L10" s="19">
        <f t="shared" si="4"/>
        <v>3.5166666666666671</v>
      </c>
      <c r="M10" s="19">
        <f t="shared" si="5"/>
        <v>211000.00000000003</v>
      </c>
      <c r="P10" s="20"/>
    </row>
    <row r="11" spans="1:16" s="1" customFormat="1" ht="30" x14ac:dyDescent="0.25">
      <c r="A11" s="8">
        <v>7</v>
      </c>
      <c r="B11" s="41" t="s">
        <v>24</v>
      </c>
      <c r="C11" s="71"/>
      <c r="D11" s="42" t="s">
        <v>18</v>
      </c>
      <c r="E11" s="45">
        <v>2000</v>
      </c>
      <c r="F11" s="10">
        <v>3.4</v>
      </c>
      <c r="G11" s="10">
        <v>3.65</v>
      </c>
      <c r="H11" s="10">
        <v>3.5</v>
      </c>
      <c r="I11" s="16">
        <f t="shared" si="1"/>
        <v>3.5166666666666671</v>
      </c>
      <c r="J11" s="17">
        <f t="shared" si="2"/>
        <v>0.12583057392117916</v>
      </c>
      <c r="K11" s="18">
        <f t="shared" si="3"/>
        <v>3.5781205854363738</v>
      </c>
      <c r="L11" s="19">
        <f t="shared" si="4"/>
        <v>3.5166666666666671</v>
      </c>
      <c r="M11" s="19">
        <f t="shared" si="5"/>
        <v>7033.3333333333339</v>
      </c>
      <c r="P11" s="20"/>
    </row>
    <row r="12" spans="1:16" s="1" customFormat="1" ht="21" customHeight="1" x14ac:dyDescent="0.25">
      <c r="A12" s="11">
        <v>8</v>
      </c>
      <c r="B12" s="41" t="s">
        <v>25</v>
      </c>
      <c r="C12" s="71"/>
      <c r="D12" s="42" t="s">
        <v>18</v>
      </c>
      <c r="E12" s="45">
        <v>40000</v>
      </c>
      <c r="F12" s="10">
        <v>0.6</v>
      </c>
      <c r="G12" s="10">
        <v>0.74</v>
      </c>
      <c r="H12" s="10">
        <v>0.8</v>
      </c>
      <c r="I12" s="16">
        <f t="shared" si="1"/>
        <v>0.71333333333333326</v>
      </c>
      <c r="J12" s="17">
        <f t="shared" si="2"/>
        <v>0.10263202878893771</v>
      </c>
      <c r="K12" s="18">
        <f t="shared" si="3"/>
        <v>14.38766758723426</v>
      </c>
      <c r="L12" s="19">
        <f t="shared" si="4"/>
        <v>0.71333333333333326</v>
      </c>
      <c r="M12" s="19">
        <f t="shared" si="5"/>
        <v>28533.333333333332</v>
      </c>
      <c r="P12" s="20"/>
    </row>
    <row r="13" spans="1:16" s="1" customFormat="1" ht="45" x14ac:dyDescent="0.25">
      <c r="A13" s="8">
        <v>9</v>
      </c>
      <c r="B13" s="41" t="s">
        <v>26</v>
      </c>
      <c r="C13" s="71"/>
      <c r="D13" s="42" t="s">
        <v>18</v>
      </c>
      <c r="E13" s="45">
        <v>50000</v>
      </c>
      <c r="F13" s="10">
        <v>2.1</v>
      </c>
      <c r="G13" s="10">
        <v>2.2799999999999998</v>
      </c>
      <c r="H13" s="10">
        <v>2.4</v>
      </c>
      <c r="I13" s="16">
        <f t="shared" si="1"/>
        <v>2.2599999999999998</v>
      </c>
      <c r="J13" s="17">
        <f t="shared" si="2"/>
        <v>0.15099668870541488</v>
      </c>
      <c r="K13" s="18">
        <f t="shared" si="3"/>
        <v>6.6812694117440214</v>
      </c>
      <c r="L13" s="19">
        <f t="shared" si="4"/>
        <v>2.2599999999999998</v>
      </c>
      <c r="M13" s="19">
        <f t="shared" si="5"/>
        <v>112999.99999999999</v>
      </c>
      <c r="P13" s="20"/>
    </row>
    <row r="14" spans="1:16" s="1" customFormat="1" ht="20.25" customHeight="1" x14ac:dyDescent="0.25">
      <c r="A14" s="11">
        <v>10</v>
      </c>
      <c r="B14" s="41" t="s">
        <v>27</v>
      </c>
      <c r="C14" s="71"/>
      <c r="D14" s="42" t="s">
        <v>18</v>
      </c>
      <c r="E14" s="45">
        <v>30000</v>
      </c>
      <c r="F14" s="10">
        <v>2.1</v>
      </c>
      <c r="G14" s="10">
        <v>2.2799999999999998</v>
      </c>
      <c r="H14" s="10">
        <v>2.4</v>
      </c>
      <c r="I14" s="16">
        <f t="shared" si="1"/>
        <v>2.2599999999999998</v>
      </c>
      <c r="J14" s="17">
        <f t="shared" si="2"/>
        <v>0.15099668870541488</v>
      </c>
      <c r="K14" s="18">
        <f t="shared" si="3"/>
        <v>6.6812694117440214</v>
      </c>
      <c r="L14" s="19">
        <f t="shared" si="4"/>
        <v>2.2599999999999998</v>
      </c>
      <c r="M14" s="19">
        <f t="shared" si="5"/>
        <v>67800</v>
      </c>
      <c r="P14" s="20"/>
    </row>
    <row r="15" spans="1:16" s="1" customFormat="1" ht="30" x14ac:dyDescent="0.25">
      <c r="A15" s="8">
        <v>11</v>
      </c>
      <c r="B15" s="41" t="s">
        <v>28</v>
      </c>
      <c r="C15" s="71"/>
      <c r="D15" s="42" t="s">
        <v>18</v>
      </c>
      <c r="E15" s="45">
        <v>40000</v>
      </c>
      <c r="F15" s="10">
        <v>0.6</v>
      </c>
      <c r="G15" s="10">
        <v>0.74</v>
      </c>
      <c r="H15" s="10">
        <v>0.8</v>
      </c>
      <c r="I15" s="16">
        <f t="shared" si="1"/>
        <v>0.71333333333333326</v>
      </c>
      <c r="J15" s="17">
        <f t="shared" si="2"/>
        <v>0.10263202878893771</v>
      </c>
      <c r="K15" s="18">
        <f t="shared" si="3"/>
        <v>14.38766758723426</v>
      </c>
      <c r="L15" s="19">
        <f t="shared" si="4"/>
        <v>0.71333333333333326</v>
      </c>
      <c r="M15" s="19">
        <f t="shared" si="5"/>
        <v>28533.333333333332</v>
      </c>
      <c r="P15" s="20"/>
    </row>
    <row r="16" spans="1:16" s="1" customFormat="1" ht="30" x14ac:dyDescent="0.25">
      <c r="A16" s="11">
        <v>12</v>
      </c>
      <c r="B16" s="41" t="s">
        <v>29</v>
      </c>
      <c r="C16" s="71"/>
      <c r="D16" s="42" t="s">
        <v>18</v>
      </c>
      <c r="E16" s="45">
        <v>10000</v>
      </c>
      <c r="F16" s="10">
        <v>2.1</v>
      </c>
      <c r="G16" s="10">
        <v>2.2799999999999998</v>
      </c>
      <c r="H16" s="10">
        <v>2.4</v>
      </c>
      <c r="I16" s="16">
        <f t="shared" si="1"/>
        <v>2.2599999999999998</v>
      </c>
      <c r="J16" s="17">
        <f t="shared" si="2"/>
        <v>0.15099668870541488</v>
      </c>
      <c r="K16" s="18">
        <f t="shared" si="3"/>
        <v>6.6812694117440214</v>
      </c>
      <c r="L16" s="19">
        <f t="shared" si="4"/>
        <v>2.2599999999999998</v>
      </c>
      <c r="M16" s="19">
        <f t="shared" si="5"/>
        <v>22599.999999999996</v>
      </c>
      <c r="P16" s="20"/>
    </row>
    <row r="17" spans="1:16" s="1" customFormat="1" ht="30" x14ac:dyDescent="0.25">
      <c r="A17" s="8">
        <v>13</v>
      </c>
      <c r="B17" s="41" t="s">
        <v>30</v>
      </c>
      <c r="C17" s="71"/>
      <c r="D17" s="42" t="s">
        <v>18</v>
      </c>
      <c r="E17" s="45">
        <v>1000</v>
      </c>
      <c r="F17" s="10">
        <v>0.6</v>
      </c>
      <c r="G17" s="10">
        <v>0.74</v>
      </c>
      <c r="H17" s="10">
        <v>0.8</v>
      </c>
      <c r="I17" s="16">
        <f t="shared" si="1"/>
        <v>0.71333333333333326</v>
      </c>
      <c r="J17" s="17">
        <f t="shared" si="2"/>
        <v>0.10263202878893771</v>
      </c>
      <c r="K17" s="18">
        <f t="shared" si="3"/>
        <v>14.38766758723426</v>
      </c>
      <c r="L17" s="19">
        <f t="shared" si="4"/>
        <v>0.71333333333333326</v>
      </c>
      <c r="M17" s="19">
        <f t="shared" si="5"/>
        <v>713.33333333333326</v>
      </c>
      <c r="P17" s="20"/>
    </row>
    <row r="18" spans="1:16" s="1" customFormat="1" ht="30" x14ac:dyDescent="0.25">
      <c r="A18" s="11">
        <v>14</v>
      </c>
      <c r="B18" s="41" t="s">
        <v>31</v>
      </c>
      <c r="C18" s="71"/>
      <c r="D18" s="42" t="s">
        <v>18</v>
      </c>
      <c r="E18" s="45">
        <v>35000</v>
      </c>
      <c r="F18" s="10">
        <v>2.1</v>
      </c>
      <c r="G18" s="10">
        <v>2.2799999999999998</v>
      </c>
      <c r="H18" s="10">
        <v>2.4</v>
      </c>
      <c r="I18" s="16">
        <f t="shared" si="1"/>
        <v>2.2599999999999998</v>
      </c>
      <c r="J18" s="17">
        <f t="shared" si="2"/>
        <v>0.15099668870541488</v>
      </c>
      <c r="K18" s="18">
        <f t="shared" si="3"/>
        <v>6.6812694117440214</v>
      </c>
      <c r="L18" s="19">
        <f t="shared" si="4"/>
        <v>2.2599999999999998</v>
      </c>
      <c r="M18" s="19">
        <f t="shared" si="5"/>
        <v>79099.999999999985</v>
      </c>
      <c r="P18" s="20"/>
    </row>
    <row r="19" spans="1:16" s="1" customFormat="1" ht="30" customHeight="1" x14ac:dyDescent="0.25">
      <c r="A19" s="8">
        <v>15</v>
      </c>
      <c r="B19" s="41" t="s">
        <v>32</v>
      </c>
      <c r="C19" s="71"/>
      <c r="D19" s="42" t="s">
        <v>18</v>
      </c>
      <c r="E19" s="45">
        <v>12000</v>
      </c>
      <c r="F19" s="10">
        <v>3.4</v>
      </c>
      <c r="G19" s="10">
        <v>3.65</v>
      </c>
      <c r="H19" s="10">
        <v>3.5</v>
      </c>
      <c r="I19" s="16">
        <f t="shared" si="1"/>
        <v>3.5166666666666671</v>
      </c>
      <c r="J19" s="17">
        <f t="shared" si="2"/>
        <v>0.12583057392117916</v>
      </c>
      <c r="K19" s="18">
        <f t="shared" si="3"/>
        <v>3.5781205854363738</v>
      </c>
      <c r="L19" s="19">
        <f t="shared" si="4"/>
        <v>3.5166666666666671</v>
      </c>
      <c r="M19" s="19">
        <f t="shared" si="5"/>
        <v>42200.000000000007</v>
      </c>
      <c r="P19" s="20"/>
    </row>
    <row r="20" spans="1:16" s="1" customFormat="1" ht="30" x14ac:dyDescent="0.25">
      <c r="A20" s="11">
        <v>16</v>
      </c>
      <c r="B20" s="41" t="s">
        <v>33</v>
      </c>
      <c r="C20" s="71"/>
      <c r="D20" s="42" t="s">
        <v>18</v>
      </c>
      <c r="E20" s="45">
        <v>2000</v>
      </c>
      <c r="F20" s="10">
        <v>2.1</v>
      </c>
      <c r="G20" s="10">
        <v>2.2799999999999998</v>
      </c>
      <c r="H20" s="10">
        <v>2.4</v>
      </c>
      <c r="I20" s="16">
        <f t="shared" si="1"/>
        <v>2.2599999999999998</v>
      </c>
      <c r="J20" s="17">
        <f t="shared" si="2"/>
        <v>0.15099668870541488</v>
      </c>
      <c r="K20" s="18">
        <f t="shared" si="3"/>
        <v>6.6812694117440214</v>
      </c>
      <c r="L20" s="19">
        <f t="shared" si="4"/>
        <v>2.2599999999999998</v>
      </c>
      <c r="M20" s="19">
        <f t="shared" si="5"/>
        <v>4520</v>
      </c>
      <c r="P20" s="20"/>
    </row>
    <row r="21" spans="1:16" s="1" customFormat="1" ht="21" customHeight="1" x14ac:dyDescent="0.25">
      <c r="A21" s="8">
        <v>17</v>
      </c>
      <c r="B21" s="41" t="s">
        <v>34</v>
      </c>
      <c r="C21" s="71"/>
      <c r="D21" s="43" t="s">
        <v>18</v>
      </c>
      <c r="E21" s="46">
        <v>500</v>
      </c>
      <c r="F21" s="10">
        <v>0.6</v>
      </c>
      <c r="G21" s="10">
        <v>0.74</v>
      </c>
      <c r="H21" s="10">
        <v>0.8</v>
      </c>
      <c r="I21" s="16">
        <f t="shared" si="1"/>
        <v>0.71333333333333326</v>
      </c>
      <c r="J21" s="17">
        <f t="shared" si="2"/>
        <v>0.10263202878893771</v>
      </c>
      <c r="K21" s="18">
        <f t="shared" si="3"/>
        <v>14.38766758723426</v>
      </c>
      <c r="L21" s="19">
        <f t="shared" si="4"/>
        <v>0.71333333333333326</v>
      </c>
      <c r="M21" s="19">
        <f t="shared" si="5"/>
        <v>356.66666666666663</v>
      </c>
      <c r="P21" s="20"/>
    </row>
    <row r="22" spans="1:16" s="1" customFormat="1" ht="33" customHeight="1" x14ac:dyDescent="0.25">
      <c r="A22" s="11">
        <v>18</v>
      </c>
      <c r="B22" s="41" t="s">
        <v>35</v>
      </c>
      <c r="C22" s="71"/>
      <c r="D22" s="43" t="s">
        <v>18</v>
      </c>
      <c r="E22" s="46">
        <v>55000</v>
      </c>
      <c r="F22" s="10">
        <v>2.1</v>
      </c>
      <c r="G22" s="10">
        <v>2.2799999999999998</v>
      </c>
      <c r="H22" s="10">
        <v>2.4</v>
      </c>
      <c r="I22" s="16">
        <f t="shared" si="1"/>
        <v>2.2599999999999998</v>
      </c>
      <c r="J22" s="17">
        <f t="shared" si="2"/>
        <v>0.15099668870541488</v>
      </c>
      <c r="K22" s="18">
        <f t="shared" si="3"/>
        <v>6.6812694117440214</v>
      </c>
      <c r="L22" s="19">
        <f t="shared" si="4"/>
        <v>2.2599999999999998</v>
      </c>
      <c r="M22" s="19">
        <f t="shared" si="5"/>
        <v>124299.99999999999</v>
      </c>
      <c r="P22" s="20"/>
    </row>
    <row r="23" spans="1:16" s="1" customFormat="1" ht="30" x14ac:dyDescent="0.25">
      <c r="A23" s="8">
        <v>19</v>
      </c>
      <c r="B23" s="41" t="s">
        <v>36</v>
      </c>
      <c r="C23" s="71"/>
      <c r="D23" s="43" t="s">
        <v>18</v>
      </c>
      <c r="E23" s="46">
        <v>100</v>
      </c>
      <c r="F23" s="12">
        <v>6</v>
      </c>
      <c r="G23" s="12">
        <v>8.1999999999999993</v>
      </c>
      <c r="H23" s="10">
        <v>9</v>
      </c>
      <c r="I23" s="16">
        <f t="shared" si="1"/>
        <v>7.7333333333333334</v>
      </c>
      <c r="J23" s="17">
        <f t="shared" si="2"/>
        <v>1.5534906930308057</v>
      </c>
      <c r="K23" s="18">
        <f t="shared" si="3"/>
        <v>20.088241720225934</v>
      </c>
      <c r="L23" s="19">
        <f t="shared" si="4"/>
        <v>7.7333333333333334</v>
      </c>
      <c r="M23" s="19">
        <f t="shared" si="5"/>
        <v>773.33333333333337</v>
      </c>
      <c r="P23" s="20"/>
    </row>
    <row r="24" spans="1:16" s="1" customFormat="1" ht="45" x14ac:dyDescent="0.25">
      <c r="A24" s="11">
        <v>20</v>
      </c>
      <c r="B24" s="41" t="s">
        <v>37</v>
      </c>
      <c r="C24" s="71"/>
      <c r="D24" s="42" t="s">
        <v>18</v>
      </c>
      <c r="E24" s="46">
        <v>41000</v>
      </c>
      <c r="F24" s="12">
        <v>2.1</v>
      </c>
      <c r="G24" s="12">
        <v>2.2799999999999998</v>
      </c>
      <c r="H24" s="10">
        <v>2.4</v>
      </c>
      <c r="I24" s="16">
        <f t="shared" si="1"/>
        <v>2.2599999999999998</v>
      </c>
      <c r="J24" s="17">
        <f t="shared" si="2"/>
        <v>0.15099668870541488</v>
      </c>
      <c r="K24" s="18">
        <f t="shared" si="3"/>
        <v>6.6812694117440214</v>
      </c>
      <c r="L24" s="19">
        <f t="shared" si="4"/>
        <v>2.2599999999999998</v>
      </c>
      <c r="M24" s="19">
        <f t="shared" si="5"/>
        <v>92659.999999999985</v>
      </c>
      <c r="P24" s="20"/>
    </row>
    <row r="25" spans="1:16" s="1" customFormat="1" ht="30" x14ac:dyDescent="0.25">
      <c r="A25" s="8">
        <v>21</v>
      </c>
      <c r="B25" s="41" t="s">
        <v>38</v>
      </c>
      <c r="C25" s="71"/>
      <c r="D25" s="42" t="s">
        <v>18</v>
      </c>
      <c r="E25" s="46">
        <v>2500</v>
      </c>
      <c r="F25" s="10">
        <v>3.4</v>
      </c>
      <c r="G25" s="10">
        <v>3.65</v>
      </c>
      <c r="H25" s="10">
        <v>3.5</v>
      </c>
      <c r="I25" s="16">
        <f t="shared" si="1"/>
        <v>3.5166666666666671</v>
      </c>
      <c r="J25" s="17">
        <f t="shared" si="2"/>
        <v>0.12583057392117916</v>
      </c>
      <c r="K25" s="18">
        <f t="shared" si="3"/>
        <v>3.5781205854363738</v>
      </c>
      <c r="L25" s="19">
        <f t="shared" si="4"/>
        <v>3.5166666666666671</v>
      </c>
      <c r="M25" s="19">
        <f t="shared" si="5"/>
        <v>8791.6666666666679</v>
      </c>
      <c r="P25" s="20"/>
    </row>
    <row r="26" spans="1:16" s="1" customFormat="1" ht="45" x14ac:dyDescent="0.25">
      <c r="A26" s="11">
        <v>22</v>
      </c>
      <c r="B26" s="41" t="s">
        <v>39</v>
      </c>
      <c r="C26" s="71"/>
      <c r="D26" s="42" t="s">
        <v>18</v>
      </c>
      <c r="E26" s="45">
        <v>6000</v>
      </c>
      <c r="F26" s="10">
        <v>2.1</v>
      </c>
      <c r="G26" s="10">
        <v>2.2799999999999998</v>
      </c>
      <c r="H26" s="10">
        <v>2.4</v>
      </c>
      <c r="I26" s="16">
        <f t="shared" si="1"/>
        <v>2.2599999999999998</v>
      </c>
      <c r="J26" s="17">
        <f t="shared" si="2"/>
        <v>0.15099668870541488</v>
      </c>
      <c r="K26" s="18">
        <f t="shared" si="3"/>
        <v>6.6812694117440214</v>
      </c>
      <c r="L26" s="19">
        <f t="shared" si="4"/>
        <v>2.2599999999999998</v>
      </c>
      <c r="M26" s="19">
        <f t="shared" si="5"/>
        <v>13559.999999999998</v>
      </c>
      <c r="P26" s="20"/>
    </row>
    <row r="27" spans="1:16" s="1" customFormat="1" ht="45" x14ac:dyDescent="0.25">
      <c r="A27" s="8">
        <v>23</v>
      </c>
      <c r="B27" s="41" t="s">
        <v>40</v>
      </c>
      <c r="C27" s="71"/>
      <c r="D27" s="42" t="s">
        <v>18</v>
      </c>
      <c r="E27" s="45">
        <v>20000</v>
      </c>
      <c r="F27" s="10">
        <v>2.1</v>
      </c>
      <c r="G27" s="10">
        <v>2.2799999999999998</v>
      </c>
      <c r="H27" s="10">
        <v>2.4</v>
      </c>
      <c r="I27" s="16">
        <f t="shared" si="1"/>
        <v>2.2599999999999998</v>
      </c>
      <c r="J27" s="17">
        <f t="shared" si="2"/>
        <v>0.15099668870541488</v>
      </c>
      <c r="K27" s="18">
        <f t="shared" si="3"/>
        <v>6.6812694117440214</v>
      </c>
      <c r="L27" s="19">
        <f t="shared" si="4"/>
        <v>2.2599999999999998</v>
      </c>
      <c r="M27" s="19">
        <f t="shared" si="5"/>
        <v>45199.999999999993</v>
      </c>
      <c r="P27" s="20"/>
    </row>
    <row r="28" spans="1:16" s="1" customFormat="1" ht="30" x14ac:dyDescent="0.25">
      <c r="A28" s="11">
        <v>24</v>
      </c>
      <c r="B28" s="41" t="s">
        <v>41</v>
      </c>
      <c r="C28" s="71"/>
      <c r="D28" s="42" t="s">
        <v>18</v>
      </c>
      <c r="E28" s="45">
        <v>5000</v>
      </c>
      <c r="F28" s="10">
        <v>0.6</v>
      </c>
      <c r="G28" s="10">
        <v>0.74</v>
      </c>
      <c r="H28" s="10">
        <v>0.8</v>
      </c>
      <c r="I28" s="16">
        <f t="shared" si="1"/>
        <v>0.71333333333333326</v>
      </c>
      <c r="J28" s="17">
        <f t="shared" si="2"/>
        <v>0.10263202878893771</v>
      </c>
      <c r="K28" s="18">
        <f t="shared" si="3"/>
        <v>14.38766758723426</v>
      </c>
      <c r="L28" s="19">
        <f t="shared" si="4"/>
        <v>0.71333333333333326</v>
      </c>
      <c r="M28" s="19">
        <f t="shared" si="5"/>
        <v>3566.6666666666665</v>
      </c>
      <c r="P28" s="20"/>
    </row>
    <row r="29" spans="1:16" s="1" customFormat="1" ht="30" x14ac:dyDescent="0.25">
      <c r="A29" s="8">
        <v>25</v>
      </c>
      <c r="B29" s="41" t="s">
        <v>42</v>
      </c>
      <c r="C29" s="71"/>
      <c r="D29" s="42" t="s">
        <v>18</v>
      </c>
      <c r="E29" s="45">
        <v>12000</v>
      </c>
      <c r="F29" s="10">
        <v>0.4</v>
      </c>
      <c r="G29" s="10">
        <v>0.6</v>
      </c>
      <c r="H29" s="10">
        <v>0.55000000000000004</v>
      </c>
      <c r="I29" s="16">
        <f t="shared" si="1"/>
        <v>0.51666666666666672</v>
      </c>
      <c r="J29" s="17">
        <f t="shared" si="2"/>
        <v>0.10408329997330662</v>
      </c>
      <c r="K29" s="18">
        <f t="shared" si="3"/>
        <v>20.145154833543213</v>
      </c>
      <c r="L29" s="19">
        <f t="shared" si="4"/>
        <v>0.51666666666666672</v>
      </c>
      <c r="M29" s="19">
        <f t="shared" si="5"/>
        <v>6200.0000000000009</v>
      </c>
      <c r="P29" s="20"/>
    </row>
    <row r="30" spans="1:16" s="1" customFormat="1" ht="30" x14ac:dyDescent="0.25">
      <c r="A30" s="11">
        <v>26</v>
      </c>
      <c r="B30" s="41" t="s">
        <v>43</v>
      </c>
      <c r="C30" s="71"/>
      <c r="D30" s="42" t="s">
        <v>18</v>
      </c>
      <c r="E30" s="45">
        <v>1000</v>
      </c>
      <c r="F30" s="10">
        <v>2.1</v>
      </c>
      <c r="G30" s="10">
        <v>2.2799999999999998</v>
      </c>
      <c r="H30" s="10">
        <v>2.4</v>
      </c>
      <c r="I30" s="16">
        <f t="shared" si="1"/>
        <v>2.2599999999999998</v>
      </c>
      <c r="J30" s="17">
        <f t="shared" si="2"/>
        <v>0.15099668870541488</v>
      </c>
      <c r="K30" s="18">
        <f t="shared" si="3"/>
        <v>6.6812694117440214</v>
      </c>
      <c r="L30" s="19">
        <f t="shared" si="4"/>
        <v>2.2599999999999998</v>
      </c>
      <c r="M30" s="19">
        <f t="shared" si="5"/>
        <v>2260</v>
      </c>
      <c r="P30" s="20"/>
    </row>
    <row r="31" spans="1:16" s="1" customFormat="1" ht="30" x14ac:dyDescent="0.25">
      <c r="A31" s="8">
        <v>27</v>
      </c>
      <c r="B31" s="41" t="s">
        <v>44</v>
      </c>
      <c r="C31" s="71"/>
      <c r="D31" s="42" t="s">
        <v>18</v>
      </c>
      <c r="E31" s="45">
        <v>14000</v>
      </c>
      <c r="F31" s="10">
        <v>2.1</v>
      </c>
      <c r="G31" s="10">
        <v>2.2799999999999998</v>
      </c>
      <c r="H31" s="10">
        <v>2.4</v>
      </c>
      <c r="I31" s="16">
        <f t="shared" si="1"/>
        <v>2.2599999999999998</v>
      </c>
      <c r="J31" s="17">
        <f t="shared" si="2"/>
        <v>0.15099668870541488</v>
      </c>
      <c r="K31" s="18">
        <f t="shared" si="3"/>
        <v>6.6812694117440214</v>
      </c>
      <c r="L31" s="19">
        <f t="shared" si="4"/>
        <v>2.2599999999999998</v>
      </c>
      <c r="M31" s="19">
        <f t="shared" si="5"/>
        <v>31639.999999999996</v>
      </c>
      <c r="P31" s="20"/>
    </row>
    <row r="32" spans="1:16" s="1" customFormat="1" ht="45" x14ac:dyDescent="0.25">
      <c r="A32" s="11">
        <v>28</v>
      </c>
      <c r="B32" s="41" t="s">
        <v>45</v>
      </c>
      <c r="C32" s="71"/>
      <c r="D32" s="42" t="s">
        <v>18</v>
      </c>
      <c r="E32" s="45">
        <v>6000</v>
      </c>
      <c r="F32" s="10">
        <v>0.6</v>
      </c>
      <c r="G32" s="10">
        <v>0.74</v>
      </c>
      <c r="H32" s="10">
        <v>0.8</v>
      </c>
      <c r="I32" s="16">
        <f t="shared" si="1"/>
        <v>0.71333333333333326</v>
      </c>
      <c r="J32" s="17">
        <f t="shared" si="2"/>
        <v>0.10263202878893771</v>
      </c>
      <c r="K32" s="18">
        <f t="shared" si="3"/>
        <v>14.38766758723426</v>
      </c>
      <c r="L32" s="19">
        <f t="shared" si="4"/>
        <v>0.71333333333333326</v>
      </c>
      <c r="M32" s="19">
        <f t="shared" si="5"/>
        <v>4280</v>
      </c>
      <c r="P32" s="20"/>
    </row>
    <row r="33" spans="1:18" s="1" customFormat="1" ht="30" x14ac:dyDescent="0.25">
      <c r="A33" s="8">
        <v>29</v>
      </c>
      <c r="B33" s="41" t="s">
        <v>46</v>
      </c>
      <c r="C33" s="71"/>
      <c r="D33" s="42" t="s">
        <v>18</v>
      </c>
      <c r="E33" s="45">
        <v>1000</v>
      </c>
      <c r="F33" s="10">
        <v>0.6</v>
      </c>
      <c r="G33" s="10">
        <v>0.74</v>
      </c>
      <c r="H33" s="10">
        <v>0.8</v>
      </c>
      <c r="I33" s="16">
        <f t="shared" si="1"/>
        <v>0.71333333333333326</v>
      </c>
      <c r="J33" s="17">
        <f t="shared" si="2"/>
        <v>0.10263202878893771</v>
      </c>
      <c r="K33" s="18">
        <f t="shared" si="3"/>
        <v>14.38766758723426</v>
      </c>
      <c r="L33" s="19">
        <f t="shared" si="4"/>
        <v>0.71333333333333326</v>
      </c>
      <c r="M33" s="19">
        <f t="shared" si="5"/>
        <v>713.33333333333326</v>
      </c>
      <c r="P33" s="20"/>
    </row>
    <row r="34" spans="1:18" s="1" customFormat="1" ht="30" x14ac:dyDescent="0.25">
      <c r="A34" s="11">
        <v>30</v>
      </c>
      <c r="B34" s="41" t="s">
        <v>47</v>
      </c>
      <c r="C34" s="71"/>
      <c r="D34" s="42" t="s">
        <v>18</v>
      </c>
      <c r="E34" s="45">
        <v>16000</v>
      </c>
      <c r="F34" s="10">
        <v>0.4</v>
      </c>
      <c r="G34" s="10">
        <v>0.6</v>
      </c>
      <c r="H34" s="10">
        <v>0.55000000000000004</v>
      </c>
      <c r="I34" s="16">
        <f t="shared" si="1"/>
        <v>0.51666666666666672</v>
      </c>
      <c r="J34" s="17">
        <f t="shared" si="2"/>
        <v>0.10408329997330662</v>
      </c>
      <c r="K34" s="18">
        <f t="shared" si="3"/>
        <v>20.145154833543213</v>
      </c>
      <c r="L34" s="19">
        <f t="shared" si="4"/>
        <v>0.51666666666666672</v>
      </c>
      <c r="M34" s="19">
        <f t="shared" si="5"/>
        <v>8266.6666666666679</v>
      </c>
      <c r="P34" s="20"/>
    </row>
    <row r="35" spans="1:18" s="1" customFormat="1" ht="15" x14ac:dyDescent="0.25">
      <c r="A35" s="8">
        <v>31</v>
      </c>
      <c r="B35" s="41" t="s">
        <v>48</v>
      </c>
      <c r="C35" s="71"/>
      <c r="D35" s="42" t="s">
        <v>18</v>
      </c>
      <c r="E35" s="45">
        <v>4000</v>
      </c>
      <c r="F35" s="10">
        <v>2.1</v>
      </c>
      <c r="G35" s="10">
        <v>2.2799999999999998</v>
      </c>
      <c r="H35" s="10">
        <v>2.4</v>
      </c>
      <c r="I35" s="16">
        <f t="shared" si="1"/>
        <v>2.2599999999999998</v>
      </c>
      <c r="J35" s="17">
        <f t="shared" si="2"/>
        <v>0.15099668870541488</v>
      </c>
      <c r="K35" s="18">
        <f t="shared" si="3"/>
        <v>6.6812694117440214</v>
      </c>
      <c r="L35" s="19">
        <f t="shared" si="4"/>
        <v>2.2599999999999998</v>
      </c>
      <c r="M35" s="19">
        <f t="shared" si="5"/>
        <v>9040</v>
      </c>
      <c r="P35" s="20"/>
    </row>
    <row r="36" spans="1:18" s="1" customFormat="1" ht="15.75" x14ac:dyDescent="0.25">
      <c r="A36" s="11">
        <v>32</v>
      </c>
      <c r="B36" s="41" t="s">
        <v>49</v>
      </c>
      <c r="C36" s="71"/>
      <c r="D36" s="42" t="s">
        <v>18</v>
      </c>
      <c r="E36" s="45">
        <v>8000</v>
      </c>
      <c r="F36" s="10">
        <v>2.1</v>
      </c>
      <c r="G36" s="10">
        <v>2.2799999999999998</v>
      </c>
      <c r="H36" s="10">
        <v>2.4</v>
      </c>
      <c r="I36" s="16">
        <f t="shared" si="1"/>
        <v>2.2599999999999998</v>
      </c>
      <c r="J36" s="17">
        <f t="shared" si="2"/>
        <v>0.15099668870541488</v>
      </c>
      <c r="K36" s="18">
        <f t="shared" si="3"/>
        <v>6.6812694117440214</v>
      </c>
      <c r="L36" s="19">
        <f t="shared" si="4"/>
        <v>2.2599999999999998</v>
      </c>
      <c r="M36" s="19">
        <f t="shared" si="5"/>
        <v>18080</v>
      </c>
      <c r="P36" s="20"/>
    </row>
    <row r="37" spans="1:18" s="1" customFormat="1" ht="30" x14ac:dyDescent="0.25">
      <c r="A37" s="8">
        <v>33</v>
      </c>
      <c r="B37" s="41" t="s">
        <v>50</v>
      </c>
      <c r="C37" s="71"/>
      <c r="D37" s="42" t="s">
        <v>18</v>
      </c>
      <c r="E37" s="45">
        <v>3000</v>
      </c>
      <c r="F37" s="10">
        <v>0.8</v>
      </c>
      <c r="G37" s="10">
        <v>1.1000000000000001</v>
      </c>
      <c r="H37" s="10">
        <v>1</v>
      </c>
      <c r="I37" s="16">
        <f t="shared" si="1"/>
        <v>0.96666666666666679</v>
      </c>
      <c r="J37" s="17">
        <f t="shared" si="2"/>
        <v>0.15275252316519469</v>
      </c>
      <c r="K37" s="18">
        <f t="shared" si="3"/>
        <v>15.801985155020137</v>
      </c>
      <c r="L37" s="19">
        <f t="shared" si="4"/>
        <v>0.96666666666666679</v>
      </c>
      <c r="M37" s="19">
        <f t="shared" si="5"/>
        <v>2900.0000000000005</v>
      </c>
      <c r="P37" s="20"/>
    </row>
    <row r="38" spans="1:18" s="1" customFormat="1" ht="30" x14ac:dyDescent="0.25">
      <c r="A38" s="11">
        <v>34</v>
      </c>
      <c r="B38" s="41" t="s">
        <v>51</v>
      </c>
      <c r="C38" s="71"/>
      <c r="D38" s="42" t="s">
        <v>18</v>
      </c>
      <c r="E38" s="45">
        <v>3000</v>
      </c>
      <c r="F38" s="10">
        <v>0.8</v>
      </c>
      <c r="G38" s="10">
        <v>1.1000000000000001</v>
      </c>
      <c r="H38" s="10">
        <v>1</v>
      </c>
      <c r="I38" s="16">
        <f t="shared" ref="I38:I56" si="6">AVERAGE(F38:H38)</f>
        <v>0.96666666666666679</v>
      </c>
      <c r="J38" s="17">
        <f t="shared" ref="J38:J56" si="7">SQRT(((SUM((POWER(H38-I38,2)),(POWER(G38-I38,2)),(POWER(F38-I38,2)))/(COLUMNS(F38:H38)-1))))</f>
        <v>0.15275252316519469</v>
      </c>
      <c r="K38" s="18">
        <f t="shared" ref="K38:K56" si="8">J38/I38*100</f>
        <v>15.801985155020137</v>
      </c>
      <c r="L38" s="19">
        <f t="shared" ref="L38:L56" si="9">I38</f>
        <v>0.96666666666666679</v>
      </c>
      <c r="M38" s="19">
        <f t="shared" ref="M38:M56" si="10">E38*L38</f>
        <v>2900.0000000000005</v>
      </c>
      <c r="P38" s="20"/>
    </row>
    <row r="39" spans="1:18" s="1" customFormat="1" ht="15.75" customHeight="1" x14ac:dyDescent="0.25">
      <c r="A39" s="8">
        <v>35</v>
      </c>
      <c r="B39" s="41" t="s">
        <v>52</v>
      </c>
      <c r="C39" s="71"/>
      <c r="D39" s="42" t="s">
        <v>18</v>
      </c>
      <c r="E39" s="45">
        <v>6000</v>
      </c>
      <c r="F39" s="10">
        <v>0.8</v>
      </c>
      <c r="G39" s="10">
        <v>1.1000000000000001</v>
      </c>
      <c r="H39" s="10">
        <v>1</v>
      </c>
      <c r="I39" s="16">
        <f t="shared" si="6"/>
        <v>0.96666666666666679</v>
      </c>
      <c r="J39" s="17">
        <f t="shared" si="7"/>
        <v>0.15275252316519469</v>
      </c>
      <c r="K39" s="18">
        <f t="shared" si="8"/>
        <v>15.801985155020137</v>
      </c>
      <c r="L39" s="19">
        <f t="shared" si="9"/>
        <v>0.96666666666666679</v>
      </c>
      <c r="M39" s="19">
        <f t="shared" si="10"/>
        <v>5800.0000000000009</v>
      </c>
      <c r="P39" s="20"/>
    </row>
    <row r="40" spans="1:18" s="1" customFormat="1" ht="30" x14ac:dyDescent="0.25">
      <c r="A40" s="11">
        <v>36</v>
      </c>
      <c r="B40" s="41" t="s">
        <v>53</v>
      </c>
      <c r="C40" s="71"/>
      <c r="D40" s="42" t="s">
        <v>18</v>
      </c>
      <c r="E40" s="45">
        <v>2000</v>
      </c>
      <c r="F40" s="10">
        <v>0.8</v>
      </c>
      <c r="G40" s="10">
        <v>1.1000000000000001</v>
      </c>
      <c r="H40" s="10">
        <v>1</v>
      </c>
      <c r="I40" s="16">
        <f t="shared" si="6"/>
        <v>0.96666666666666679</v>
      </c>
      <c r="J40" s="17">
        <f t="shared" si="7"/>
        <v>0.15275252316519469</v>
      </c>
      <c r="K40" s="18">
        <f t="shared" si="8"/>
        <v>15.801985155020137</v>
      </c>
      <c r="L40" s="19">
        <f t="shared" si="9"/>
        <v>0.96666666666666679</v>
      </c>
      <c r="M40" s="19">
        <f t="shared" si="10"/>
        <v>1933.3333333333335</v>
      </c>
      <c r="P40" s="20"/>
    </row>
    <row r="41" spans="1:18" s="1" customFormat="1" ht="30" x14ac:dyDescent="0.25">
      <c r="A41" s="8">
        <v>37</v>
      </c>
      <c r="B41" s="41" t="s">
        <v>54</v>
      </c>
      <c r="C41" s="71"/>
      <c r="D41" s="43" t="s">
        <v>18</v>
      </c>
      <c r="E41" s="46">
        <v>1000</v>
      </c>
      <c r="F41" s="10">
        <v>0.8</v>
      </c>
      <c r="G41" s="10">
        <v>1.1000000000000001</v>
      </c>
      <c r="H41" s="10">
        <v>1</v>
      </c>
      <c r="I41" s="16">
        <f t="shared" si="6"/>
        <v>0.96666666666666679</v>
      </c>
      <c r="J41" s="17">
        <f t="shared" si="7"/>
        <v>0.15275252316519469</v>
      </c>
      <c r="K41" s="18">
        <f t="shared" si="8"/>
        <v>15.801985155020137</v>
      </c>
      <c r="L41" s="19">
        <f t="shared" si="9"/>
        <v>0.96666666666666679</v>
      </c>
      <c r="M41" s="19">
        <f t="shared" si="10"/>
        <v>966.66666666666674</v>
      </c>
      <c r="P41" s="20"/>
    </row>
    <row r="42" spans="1:18" s="1" customFormat="1" ht="30" x14ac:dyDescent="0.25">
      <c r="A42" s="11">
        <v>38</v>
      </c>
      <c r="B42" s="41" t="s">
        <v>55</v>
      </c>
      <c r="C42" s="71"/>
      <c r="D42" s="43" t="s">
        <v>18</v>
      </c>
      <c r="E42" s="46">
        <v>1000</v>
      </c>
      <c r="F42" s="10">
        <v>0.8</v>
      </c>
      <c r="G42" s="10">
        <v>1.1000000000000001</v>
      </c>
      <c r="H42" s="10">
        <v>1</v>
      </c>
      <c r="I42" s="16">
        <f t="shared" si="6"/>
        <v>0.96666666666666679</v>
      </c>
      <c r="J42" s="17">
        <f t="shared" si="7"/>
        <v>0.15275252316519469</v>
      </c>
      <c r="K42" s="18">
        <f t="shared" si="8"/>
        <v>15.801985155020137</v>
      </c>
      <c r="L42" s="19">
        <f t="shared" si="9"/>
        <v>0.96666666666666679</v>
      </c>
      <c r="M42" s="19">
        <f t="shared" si="10"/>
        <v>966.66666666666674</v>
      </c>
      <c r="P42" s="20"/>
    </row>
    <row r="43" spans="1:18" s="1" customFormat="1" ht="30" x14ac:dyDescent="0.25">
      <c r="A43" s="8">
        <v>39</v>
      </c>
      <c r="B43" s="41" t="s">
        <v>56</v>
      </c>
      <c r="C43" s="71"/>
      <c r="D43" s="43" t="s">
        <v>18</v>
      </c>
      <c r="E43" s="46">
        <v>8000</v>
      </c>
      <c r="F43" s="10">
        <v>0.4</v>
      </c>
      <c r="G43" s="10">
        <v>0.6</v>
      </c>
      <c r="H43" s="10">
        <v>0.55000000000000004</v>
      </c>
      <c r="I43" s="16">
        <f t="shared" si="6"/>
        <v>0.51666666666666672</v>
      </c>
      <c r="J43" s="17">
        <f t="shared" si="7"/>
        <v>0.10408329997330662</v>
      </c>
      <c r="K43" s="18">
        <f t="shared" si="8"/>
        <v>20.145154833543213</v>
      </c>
      <c r="L43" s="19">
        <f t="shared" si="9"/>
        <v>0.51666666666666672</v>
      </c>
      <c r="M43" s="19">
        <f t="shared" si="10"/>
        <v>4133.3333333333339</v>
      </c>
      <c r="P43" s="20"/>
    </row>
    <row r="44" spans="1:18" s="1" customFormat="1" ht="15.75" customHeight="1" x14ac:dyDescent="0.25">
      <c r="A44" s="11">
        <v>40</v>
      </c>
      <c r="B44" s="41" t="s">
        <v>57</v>
      </c>
      <c r="C44" s="71"/>
      <c r="D44" s="43" t="s">
        <v>18</v>
      </c>
      <c r="E44" s="46">
        <v>100</v>
      </c>
      <c r="F44" s="10">
        <v>2.1</v>
      </c>
      <c r="G44" s="10">
        <v>2.2799999999999998</v>
      </c>
      <c r="H44" s="10">
        <v>2.4</v>
      </c>
      <c r="I44" s="16">
        <f t="shared" si="6"/>
        <v>2.2599999999999998</v>
      </c>
      <c r="J44" s="17">
        <f t="shared" si="7"/>
        <v>0.15099668870541488</v>
      </c>
      <c r="K44" s="18">
        <f t="shared" si="8"/>
        <v>6.6812694117440214</v>
      </c>
      <c r="L44" s="19">
        <f t="shared" si="9"/>
        <v>2.2599999999999998</v>
      </c>
      <c r="M44" s="19">
        <f t="shared" si="10"/>
        <v>225.99999999999997</v>
      </c>
      <c r="P44" s="20"/>
      <c r="R44" s="21"/>
    </row>
    <row r="45" spans="1:18" s="1" customFormat="1" ht="15.75" customHeight="1" x14ac:dyDescent="0.25">
      <c r="A45" s="8">
        <v>41</v>
      </c>
      <c r="B45" s="41" t="s">
        <v>58</v>
      </c>
      <c r="C45" s="71"/>
      <c r="D45" s="43" t="s">
        <v>18</v>
      </c>
      <c r="E45" s="46">
        <v>100</v>
      </c>
      <c r="F45" s="10">
        <v>0.8</v>
      </c>
      <c r="G45" s="10">
        <v>1.1000000000000001</v>
      </c>
      <c r="H45" s="10">
        <v>1</v>
      </c>
      <c r="I45" s="16">
        <f t="shared" si="6"/>
        <v>0.96666666666666679</v>
      </c>
      <c r="J45" s="17">
        <f t="shared" si="7"/>
        <v>0.15275252316519469</v>
      </c>
      <c r="K45" s="18">
        <f t="shared" si="8"/>
        <v>15.801985155020137</v>
      </c>
      <c r="L45" s="19">
        <f t="shared" si="9"/>
        <v>0.96666666666666679</v>
      </c>
      <c r="M45" s="19">
        <f t="shared" si="10"/>
        <v>96.666666666666686</v>
      </c>
      <c r="P45" s="20"/>
    </row>
    <row r="46" spans="1:18" s="1" customFormat="1" ht="15.75" customHeight="1" x14ac:dyDescent="0.25">
      <c r="A46" s="11">
        <v>42</v>
      </c>
      <c r="B46" s="41" t="s">
        <v>59</v>
      </c>
      <c r="C46" s="71"/>
      <c r="D46" s="44" t="s">
        <v>18</v>
      </c>
      <c r="E46" s="45">
        <v>12000</v>
      </c>
      <c r="F46" s="10">
        <v>0.6</v>
      </c>
      <c r="G46" s="10">
        <v>0.74</v>
      </c>
      <c r="H46" s="10">
        <v>0.8</v>
      </c>
      <c r="I46" s="16">
        <f t="shared" si="6"/>
        <v>0.71333333333333326</v>
      </c>
      <c r="J46" s="17">
        <f t="shared" si="7"/>
        <v>0.10263202878893771</v>
      </c>
      <c r="K46" s="18">
        <f t="shared" si="8"/>
        <v>14.38766758723426</v>
      </c>
      <c r="L46" s="19">
        <f t="shared" si="9"/>
        <v>0.71333333333333326</v>
      </c>
      <c r="M46" s="19">
        <f t="shared" si="10"/>
        <v>8560</v>
      </c>
      <c r="P46" s="20"/>
    </row>
    <row r="47" spans="1:18" s="1" customFormat="1" ht="15.75" customHeight="1" x14ac:dyDescent="0.25">
      <c r="A47" s="8">
        <v>43</v>
      </c>
      <c r="B47" s="41" t="s">
        <v>60</v>
      </c>
      <c r="C47" s="71"/>
      <c r="D47" s="44" t="s">
        <v>18</v>
      </c>
      <c r="E47" s="45">
        <v>1500</v>
      </c>
      <c r="F47" s="10">
        <v>2.1</v>
      </c>
      <c r="G47" s="10">
        <v>2.2799999999999998</v>
      </c>
      <c r="H47" s="10">
        <v>2.4</v>
      </c>
      <c r="I47" s="16">
        <f t="shared" si="6"/>
        <v>2.2599999999999998</v>
      </c>
      <c r="J47" s="17">
        <f t="shared" si="7"/>
        <v>0.15099668870541488</v>
      </c>
      <c r="K47" s="18">
        <f t="shared" si="8"/>
        <v>6.6812694117440214</v>
      </c>
      <c r="L47" s="19">
        <f t="shared" si="9"/>
        <v>2.2599999999999998</v>
      </c>
      <c r="M47" s="19">
        <f t="shared" si="10"/>
        <v>3389.9999999999995</v>
      </c>
      <c r="P47" s="20"/>
    </row>
    <row r="48" spans="1:18" s="1" customFormat="1" ht="15.75" customHeight="1" x14ac:dyDescent="0.25">
      <c r="A48" s="11">
        <v>44</v>
      </c>
      <c r="B48" s="41" t="s">
        <v>61</v>
      </c>
      <c r="C48" s="71"/>
      <c r="D48" s="44" t="s">
        <v>18</v>
      </c>
      <c r="E48" s="45">
        <v>5000</v>
      </c>
      <c r="F48" s="10">
        <v>0.8</v>
      </c>
      <c r="G48" s="10">
        <v>1.1000000000000001</v>
      </c>
      <c r="H48" s="10">
        <v>1</v>
      </c>
      <c r="I48" s="16">
        <f t="shared" si="6"/>
        <v>0.96666666666666679</v>
      </c>
      <c r="J48" s="17">
        <f t="shared" si="7"/>
        <v>0.15275252316519469</v>
      </c>
      <c r="K48" s="18">
        <f t="shared" si="8"/>
        <v>15.801985155020137</v>
      </c>
      <c r="L48" s="19">
        <f t="shared" si="9"/>
        <v>0.96666666666666679</v>
      </c>
      <c r="M48" s="19">
        <f t="shared" si="10"/>
        <v>4833.3333333333339</v>
      </c>
      <c r="P48" s="20"/>
    </row>
    <row r="49" spans="1:17" s="1" customFormat="1" ht="15.75" customHeight="1" x14ac:dyDescent="0.25">
      <c r="A49" s="8">
        <v>45</v>
      </c>
      <c r="B49" s="41" t="s">
        <v>62</v>
      </c>
      <c r="C49" s="71"/>
      <c r="D49" s="44" t="s">
        <v>18</v>
      </c>
      <c r="E49" s="45">
        <v>1500</v>
      </c>
      <c r="F49" s="10">
        <v>2.1</v>
      </c>
      <c r="G49" s="10">
        <v>2.2799999999999998</v>
      </c>
      <c r="H49" s="10">
        <v>2.4</v>
      </c>
      <c r="I49" s="16">
        <f t="shared" si="6"/>
        <v>2.2599999999999998</v>
      </c>
      <c r="J49" s="17">
        <f t="shared" si="7"/>
        <v>0.15099668870541488</v>
      </c>
      <c r="K49" s="18">
        <f t="shared" si="8"/>
        <v>6.6812694117440214</v>
      </c>
      <c r="L49" s="19">
        <f t="shared" si="9"/>
        <v>2.2599999999999998</v>
      </c>
      <c r="M49" s="19">
        <f t="shared" si="10"/>
        <v>3389.9999999999995</v>
      </c>
      <c r="P49" s="20"/>
    </row>
    <row r="50" spans="1:17" s="1" customFormat="1" ht="45" customHeight="1" x14ac:dyDescent="0.25">
      <c r="A50" s="11">
        <v>46</v>
      </c>
      <c r="B50" s="48" t="s">
        <v>70</v>
      </c>
      <c r="C50" s="71"/>
      <c r="D50" s="44" t="s">
        <v>18</v>
      </c>
      <c r="E50" s="45">
        <v>1500</v>
      </c>
      <c r="F50" s="10">
        <v>2.1</v>
      </c>
      <c r="G50" s="10">
        <v>2.2799999999999998</v>
      </c>
      <c r="H50" s="10">
        <v>2.4</v>
      </c>
      <c r="I50" s="16">
        <f t="shared" si="6"/>
        <v>2.2599999999999998</v>
      </c>
      <c r="J50" s="17">
        <f t="shared" si="7"/>
        <v>0.15099668870541488</v>
      </c>
      <c r="K50" s="18">
        <f t="shared" si="8"/>
        <v>6.6812694117440214</v>
      </c>
      <c r="L50" s="19">
        <f t="shared" si="9"/>
        <v>2.2599999999999998</v>
      </c>
      <c r="M50" s="19">
        <f t="shared" si="10"/>
        <v>3389.9999999999995</v>
      </c>
      <c r="P50" s="20"/>
    </row>
    <row r="51" spans="1:17" s="1" customFormat="1" ht="30" x14ac:dyDescent="0.25">
      <c r="A51" s="8">
        <v>47</v>
      </c>
      <c r="B51" s="41" t="s">
        <v>63</v>
      </c>
      <c r="C51" s="71"/>
      <c r="D51" s="44" t="s">
        <v>18</v>
      </c>
      <c r="E51" s="45">
        <v>10000</v>
      </c>
      <c r="F51" s="10">
        <v>0.4</v>
      </c>
      <c r="G51" s="10">
        <v>0.6</v>
      </c>
      <c r="H51" s="10">
        <v>0.55000000000000004</v>
      </c>
      <c r="I51" s="16">
        <f t="shared" si="6"/>
        <v>0.51666666666666672</v>
      </c>
      <c r="J51" s="17">
        <f t="shared" si="7"/>
        <v>0.10408329997330662</v>
      </c>
      <c r="K51" s="18">
        <f t="shared" si="8"/>
        <v>20.145154833543213</v>
      </c>
      <c r="L51" s="19">
        <f t="shared" si="9"/>
        <v>0.51666666666666672</v>
      </c>
      <c r="M51" s="19">
        <f t="shared" si="10"/>
        <v>5166.666666666667</v>
      </c>
      <c r="P51" s="20"/>
    </row>
    <row r="52" spans="1:17" s="1" customFormat="1" ht="31.5" customHeight="1" x14ac:dyDescent="0.25">
      <c r="A52" s="11">
        <v>48</v>
      </c>
      <c r="B52" s="41" t="s">
        <v>64</v>
      </c>
      <c r="C52" s="71"/>
      <c r="D52" s="44" t="s">
        <v>18</v>
      </c>
      <c r="E52" s="45">
        <v>2000</v>
      </c>
      <c r="F52" s="10">
        <v>2.1</v>
      </c>
      <c r="G52" s="10">
        <v>2.2799999999999998</v>
      </c>
      <c r="H52" s="10">
        <v>2.4</v>
      </c>
      <c r="I52" s="16">
        <f t="shared" si="6"/>
        <v>2.2599999999999998</v>
      </c>
      <c r="J52" s="17">
        <f t="shared" si="7"/>
        <v>0.15099668870541488</v>
      </c>
      <c r="K52" s="18">
        <f t="shared" si="8"/>
        <v>6.6812694117440214</v>
      </c>
      <c r="L52" s="19">
        <f t="shared" si="9"/>
        <v>2.2599999999999998</v>
      </c>
      <c r="M52" s="19">
        <f t="shared" si="10"/>
        <v>4520</v>
      </c>
      <c r="P52" s="20"/>
    </row>
    <row r="53" spans="1:17" s="1" customFormat="1" ht="29.25" customHeight="1" x14ac:dyDescent="0.25">
      <c r="A53" s="8">
        <v>49</v>
      </c>
      <c r="B53" s="49" t="s">
        <v>72</v>
      </c>
      <c r="C53" s="71"/>
      <c r="D53" s="44" t="s">
        <v>18</v>
      </c>
      <c r="E53" s="45">
        <v>5000</v>
      </c>
      <c r="F53" s="10">
        <v>0.6</v>
      </c>
      <c r="G53" s="10">
        <v>0.74</v>
      </c>
      <c r="H53" s="10">
        <v>0.8</v>
      </c>
      <c r="I53" s="16">
        <f t="shared" si="6"/>
        <v>0.71333333333333326</v>
      </c>
      <c r="J53" s="17">
        <f t="shared" si="7"/>
        <v>0.10263202878893771</v>
      </c>
      <c r="K53" s="18">
        <f t="shared" si="8"/>
        <v>14.38766758723426</v>
      </c>
      <c r="L53" s="19">
        <f t="shared" si="9"/>
        <v>0.71333333333333326</v>
      </c>
      <c r="M53" s="19">
        <f t="shared" si="10"/>
        <v>3566.6666666666665</v>
      </c>
      <c r="P53" s="20"/>
    </row>
    <row r="54" spans="1:17" s="1" customFormat="1" ht="30" x14ac:dyDescent="0.25">
      <c r="A54" s="11">
        <v>50</v>
      </c>
      <c r="B54" s="41" t="s">
        <v>65</v>
      </c>
      <c r="C54" s="71"/>
      <c r="D54" s="44" t="s">
        <v>18</v>
      </c>
      <c r="E54" s="45">
        <v>2000</v>
      </c>
      <c r="F54" s="10">
        <v>2.1</v>
      </c>
      <c r="G54" s="10">
        <v>2.2799999999999998</v>
      </c>
      <c r="H54" s="10">
        <v>2.4</v>
      </c>
      <c r="I54" s="16">
        <f t="shared" si="6"/>
        <v>2.2599999999999998</v>
      </c>
      <c r="J54" s="17">
        <f t="shared" si="7"/>
        <v>0.15099668870541488</v>
      </c>
      <c r="K54" s="18">
        <f t="shared" si="8"/>
        <v>6.6812694117440214</v>
      </c>
      <c r="L54" s="19">
        <f t="shared" si="9"/>
        <v>2.2599999999999998</v>
      </c>
      <c r="M54" s="19">
        <f t="shared" si="10"/>
        <v>4520</v>
      </c>
      <c r="P54" s="20"/>
    </row>
    <row r="55" spans="1:17" s="1" customFormat="1" ht="15.75" customHeight="1" x14ac:dyDescent="0.25">
      <c r="A55" s="8">
        <v>51</v>
      </c>
      <c r="B55" s="41" t="s">
        <v>66</v>
      </c>
      <c r="C55" s="71"/>
      <c r="D55" s="44" t="s">
        <v>18</v>
      </c>
      <c r="E55" s="45">
        <v>400</v>
      </c>
      <c r="F55" s="10">
        <v>3.4</v>
      </c>
      <c r="G55" s="10">
        <v>3.65</v>
      </c>
      <c r="H55" s="10">
        <v>3.5</v>
      </c>
      <c r="I55" s="16">
        <f t="shared" si="6"/>
        <v>3.5166666666666671</v>
      </c>
      <c r="J55" s="17">
        <f t="shared" si="7"/>
        <v>0.12583057392117916</v>
      </c>
      <c r="K55" s="18">
        <f t="shared" si="8"/>
        <v>3.5781205854363738</v>
      </c>
      <c r="L55" s="19">
        <f t="shared" si="9"/>
        <v>3.5166666666666671</v>
      </c>
      <c r="M55" s="19">
        <f t="shared" si="10"/>
        <v>1406.6666666666667</v>
      </c>
      <c r="P55" s="20"/>
    </row>
    <row r="56" spans="1:17" s="1" customFormat="1" ht="30" x14ac:dyDescent="0.25">
      <c r="A56" s="11">
        <v>52</v>
      </c>
      <c r="B56" s="41" t="s">
        <v>67</v>
      </c>
      <c r="C56" s="71"/>
      <c r="D56" s="44" t="s">
        <v>18</v>
      </c>
      <c r="E56" s="45">
        <v>1300</v>
      </c>
      <c r="F56" s="10">
        <v>5</v>
      </c>
      <c r="G56" s="10">
        <v>7</v>
      </c>
      <c r="H56" s="10">
        <v>6.3</v>
      </c>
      <c r="I56" s="16">
        <f t="shared" si="6"/>
        <v>6.1000000000000005</v>
      </c>
      <c r="J56" s="17">
        <f t="shared" si="7"/>
        <v>1.014889156509222</v>
      </c>
      <c r="K56" s="18">
        <f t="shared" si="8"/>
        <v>16.637527155888883</v>
      </c>
      <c r="L56" s="19">
        <f t="shared" si="9"/>
        <v>6.1000000000000005</v>
      </c>
      <c r="M56" s="19">
        <f t="shared" si="10"/>
        <v>7930.0000000000009</v>
      </c>
      <c r="P56" s="20"/>
    </row>
    <row r="57" spans="1:17" s="1" customFormat="1" ht="34.5" customHeight="1" x14ac:dyDescent="0.2">
      <c r="A57" s="60" t="s">
        <v>68</v>
      </c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2"/>
      <c r="M57" s="50">
        <f>ROUND(SUM(M5:M56),2)</f>
        <v>1451051</v>
      </c>
      <c r="P57" s="20"/>
      <c r="Q57" s="39"/>
    </row>
    <row r="58" spans="1:17" s="3" customFormat="1" ht="45" customHeight="1" x14ac:dyDescent="0.25">
      <c r="A58" s="63" t="s">
        <v>71</v>
      </c>
      <c r="B58" s="64"/>
      <c r="C58" s="64"/>
      <c r="D58" s="64"/>
      <c r="E58" s="64"/>
      <c r="F58" s="64"/>
      <c r="G58" s="64"/>
      <c r="H58" s="64"/>
      <c r="I58" s="64"/>
      <c r="J58" s="64"/>
      <c r="K58" s="33"/>
      <c r="L58" s="51"/>
      <c r="M58" s="50"/>
      <c r="P58" s="20"/>
      <c r="Q58" s="38"/>
    </row>
    <row r="59" spans="1:17" s="1" customFormat="1" ht="15.75" customHeight="1" x14ac:dyDescent="0.25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6"/>
      <c r="M59" s="66"/>
      <c r="P59" s="20"/>
      <c r="Q59" s="38"/>
    </row>
    <row r="60" spans="1:17" s="4" customFormat="1" ht="14.25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2"/>
      <c r="L60" s="34"/>
      <c r="M60" s="34"/>
      <c r="P60" s="20"/>
      <c r="Q60" s="37"/>
    </row>
    <row r="61" spans="1:17" s="3" customFormat="1" ht="16.5" customHeight="1" x14ac:dyDescent="0.25">
      <c r="B61" s="24"/>
      <c r="H61" s="25"/>
      <c r="P61" s="20"/>
      <c r="Q61" s="39"/>
    </row>
    <row r="62" spans="1:17" s="3" customFormat="1" ht="16.5" customHeight="1" x14ac:dyDescent="0.25">
      <c r="A62" s="26"/>
      <c r="B62" s="26"/>
      <c r="C62" s="26"/>
      <c r="D62" s="27"/>
      <c r="E62" s="27"/>
      <c r="F62" s="27"/>
      <c r="G62" s="27"/>
      <c r="H62" s="27"/>
      <c r="I62" s="1"/>
      <c r="J62" s="1"/>
      <c r="K62" s="7"/>
      <c r="L62" s="1"/>
      <c r="M62" s="1"/>
      <c r="P62" s="20"/>
      <c r="Q62" s="39"/>
    </row>
    <row r="63" spans="1:17" s="1" customFormat="1" ht="15" x14ac:dyDescent="0.2">
      <c r="K63" s="7"/>
      <c r="P63" s="20"/>
      <c r="Q63" s="39"/>
    </row>
    <row r="64" spans="1:17" s="1" customFormat="1" ht="15.75" x14ac:dyDescent="0.25">
      <c r="A64" s="67"/>
      <c r="B64" s="67"/>
      <c r="C64" s="67"/>
      <c r="D64" s="67"/>
      <c r="E64" s="27"/>
      <c r="F64" s="28"/>
      <c r="G64" s="29"/>
      <c r="H64" s="30"/>
      <c r="I64" s="4"/>
      <c r="J64" s="4"/>
      <c r="K64" s="4"/>
      <c r="L64" s="4"/>
      <c r="M64" s="4"/>
      <c r="P64" s="20"/>
      <c r="Q64" s="39"/>
    </row>
    <row r="65" spans="1:17" s="1" customFormat="1" ht="15.75" x14ac:dyDescent="0.25">
      <c r="A65" s="3"/>
      <c r="B65" s="3"/>
      <c r="C65" s="3"/>
      <c r="D65" s="3"/>
      <c r="E65" s="3"/>
      <c r="F65" s="3"/>
      <c r="G65" s="3"/>
      <c r="H65" s="25"/>
      <c r="I65" s="3"/>
      <c r="J65" s="3"/>
      <c r="K65" s="3"/>
      <c r="L65" s="3"/>
      <c r="M65" s="3"/>
      <c r="Q65" s="39"/>
    </row>
    <row r="66" spans="1:17" ht="15.75" x14ac:dyDescent="0.25">
      <c r="A66" s="3"/>
      <c r="B66" s="3"/>
      <c r="C66" s="3"/>
      <c r="D66" s="3"/>
      <c r="E66" s="3"/>
      <c r="F66" s="3"/>
      <c r="G66" s="3"/>
      <c r="H66" s="25"/>
      <c r="I66" s="3"/>
      <c r="J66" s="3"/>
      <c r="K66" s="3"/>
      <c r="L66" s="3"/>
      <c r="M66" s="3"/>
      <c r="Q66" s="36"/>
    </row>
    <row r="67" spans="1:17" ht="15" x14ac:dyDescent="0.2">
      <c r="A67" s="1"/>
      <c r="B67" s="1"/>
      <c r="C67" s="1"/>
      <c r="D67" s="1"/>
      <c r="E67" s="1"/>
      <c r="F67" s="1"/>
      <c r="G67" s="1"/>
      <c r="H67" s="31"/>
      <c r="I67" s="1"/>
      <c r="J67" s="1"/>
      <c r="K67" s="7"/>
      <c r="L67" s="1"/>
      <c r="M67" s="1"/>
      <c r="Q67" s="39"/>
    </row>
    <row r="68" spans="1:17" ht="15" x14ac:dyDescent="0.2">
      <c r="A68" s="1"/>
      <c r="B68" s="1"/>
      <c r="C68" s="1"/>
      <c r="D68" s="1"/>
      <c r="E68" s="1"/>
      <c r="F68" s="1"/>
      <c r="G68" s="1"/>
      <c r="H68" s="31"/>
      <c r="I68" s="35"/>
      <c r="J68" s="1"/>
      <c r="K68" s="7"/>
      <c r="L68" s="1"/>
      <c r="M68" s="1"/>
      <c r="Q68" s="39"/>
    </row>
    <row r="69" spans="1:17" ht="15" x14ac:dyDescent="0.2">
      <c r="A69" s="1"/>
      <c r="B69" s="1"/>
      <c r="C69" s="1"/>
      <c r="D69" s="1"/>
      <c r="E69" s="1"/>
      <c r="F69" s="1"/>
      <c r="G69" s="1"/>
      <c r="H69" s="31"/>
      <c r="I69" s="1"/>
      <c r="J69" s="1"/>
      <c r="K69" s="7"/>
      <c r="L69" s="1"/>
      <c r="M69" s="1"/>
      <c r="Q69" s="39"/>
    </row>
    <row r="70" spans="1:17" ht="15" x14ac:dyDescent="0.2">
      <c r="H70" s="32"/>
      <c r="Q70" s="39"/>
    </row>
    <row r="71" spans="1:17" ht="15" x14ac:dyDescent="0.2">
      <c r="H71" s="32"/>
      <c r="Q71" s="36"/>
    </row>
    <row r="72" spans="1:17" ht="15" x14ac:dyDescent="0.2">
      <c r="H72" s="32"/>
      <c r="Q72" s="36"/>
    </row>
    <row r="73" spans="1:17" ht="15" x14ac:dyDescent="0.2">
      <c r="H73" s="32"/>
      <c r="Q73" s="39"/>
    </row>
    <row r="74" spans="1:17" ht="15" x14ac:dyDescent="0.2">
      <c r="Q74" s="39"/>
    </row>
    <row r="75" spans="1:17" ht="15" x14ac:dyDescent="0.2">
      <c r="Q75" s="39"/>
    </row>
    <row r="76" spans="1:17" ht="15" x14ac:dyDescent="0.2">
      <c r="Q76" s="39"/>
    </row>
    <row r="77" spans="1:17" ht="15" x14ac:dyDescent="0.2">
      <c r="Q77" s="39"/>
    </row>
    <row r="78" spans="1:17" ht="15" x14ac:dyDescent="0.2">
      <c r="Q78" s="39"/>
    </row>
    <row r="79" spans="1:17" ht="15" x14ac:dyDescent="0.2">
      <c r="Q79" s="39"/>
    </row>
    <row r="80" spans="1:17" ht="15" x14ac:dyDescent="0.2">
      <c r="Q80" s="39"/>
    </row>
    <row r="81" spans="17:17" ht="15" x14ac:dyDescent="0.2">
      <c r="Q81" s="39"/>
    </row>
    <row r="82" spans="17:17" ht="15" x14ac:dyDescent="0.2">
      <c r="Q82" s="39"/>
    </row>
    <row r="83" spans="17:17" ht="15" x14ac:dyDescent="0.2">
      <c r="Q83" s="39"/>
    </row>
    <row r="84" spans="17:17" ht="15" x14ac:dyDescent="0.2">
      <c r="Q84" s="39"/>
    </row>
    <row r="85" spans="17:17" ht="15" x14ac:dyDescent="0.2">
      <c r="Q85" s="39"/>
    </row>
    <row r="86" spans="17:17" ht="15" x14ac:dyDescent="0.2">
      <c r="Q86" s="36"/>
    </row>
    <row r="87" spans="17:17" ht="15" x14ac:dyDescent="0.2">
      <c r="Q87" s="38"/>
    </row>
    <row r="88" spans="17:17" ht="15" x14ac:dyDescent="0.2">
      <c r="Q88" s="39"/>
    </row>
    <row r="89" spans="17:17" ht="15" x14ac:dyDescent="0.2">
      <c r="Q89" s="36"/>
    </row>
    <row r="90" spans="17:17" ht="15" x14ac:dyDescent="0.25">
      <c r="Q90"/>
    </row>
    <row r="91" spans="17:17" ht="15" x14ac:dyDescent="0.2">
      <c r="Q91" s="36"/>
    </row>
    <row r="92" spans="17:17" ht="15" x14ac:dyDescent="0.2">
      <c r="Q92" s="39"/>
    </row>
    <row r="93" spans="17:17" ht="15" x14ac:dyDescent="0.2">
      <c r="Q93" s="36"/>
    </row>
    <row r="94" spans="17:17" ht="15" x14ac:dyDescent="0.2">
      <c r="Q94" s="39"/>
    </row>
    <row r="95" spans="17:17" ht="15" x14ac:dyDescent="0.2">
      <c r="Q95" s="38"/>
    </row>
    <row r="96" spans="17:17" ht="15" x14ac:dyDescent="0.2">
      <c r="Q96" s="37"/>
    </row>
    <row r="97" spans="17:17" ht="15" x14ac:dyDescent="0.2">
      <c r="Q97" s="36"/>
    </row>
    <row r="98" spans="17:17" ht="15" x14ac:dyDescent="0.2">
      <c r="Q98" s="36"/>
    </row>
    <row r="99" spans="17:17" ht="15" x14ac:dyDescent="0.2">
      <c r="Q99" s="38"/>
    </row>
    <row r="100" spans="17:17" ht="15" x14ac:dyDescent="0.2">
      <c r="Q100" s="38"/>
    </row>
    <row r="101" spans="17:17" ht="15" x14ac:dyDescent="0.2">
      <c r="Q101" s="38"/>
    </row>
    <row r="102" spans="17:17" ht="15" x14ac:dyDescent="0.2">
      <c r="Q102" s="38"/>
    </row>
    <row r="103" spans="17:17" ht="15" x14ac:dyDescent="0.2">
      <c r="Q103" s="38"/>
    </row>
    <row r="104" spans="17:17" ht="15" x14ac:dyDescent="0.2">
      <c r="Q104" s="36"/>
    </row>
    <row r="105" spans="17:17" ht="15" x14ac:dyDescent="0.2">
      <c r="Q105" s="39"/>
    </row>
    <row r="106" spans="17:17" ht="15" x14ac:dyDescent="0.2">
      <c r="Q106" s="39"/>
    </row>
    <row r="107" spans="17:17" ht="15" x14ac:dyDescent="0.2">
      <c r="Q107" s="39"/>
    </row>
    <row r="108" spans="17:17" ht="15" x14ac:dyDescent="0.2">
      <c r="Q108" s="39"/>
    </row>
    <row r="109" spans="17:17" ht="15" x14ac:dyDescent="0.2">
      <c r="Q109" s="38"/>
    </row>
    <row r="110" spans="17:17" ht="15" x14ac:dyDescent="0.2">
      <c r="Q110" s="38"/>
    </row>
    <row r="111" spans="17:17" ht="15" x14ac:dyDescent="0.2">
      <c r="Q111" s="36"/>
    </row>
    <row r="112" spans="17:17" ht="15" x14ac:dyDescent="0.2">
      <c r="Q112" s="38"/>
    </row>
    <row r="113" spans="17:17" ht="15" x14ac:dyDescent="0.2">
      <c r="Q113" s="38"/>
    </row>
    <row r="114" spans="17:17" ht="15" x14ac:dyDescent="0.2">
      <c r="Q114" s="36"/>
    </row>
    <row r="115" spans="17:17" ht="15" x14ac:dyDescent="0.2">
      <c r="Q115" s="39"/>
    </row>
    <row r="116" spans="17:17" ht="15" x14ac:dyDescent="0.2">
      <c r="Q116" s="39"/>
    </row>
    <row r="117" spans="17:17" ht="15" x14ac:dyDescent="0.2">
      <c r="Q117" s="39"/>
    </row>
    <row r="118" spans="17:17" ht="15" x14ac:dyDescent="0.2">
      <c r="Q118" s="39"/>
    </row>
    <row r="119" spans="17:17" ht="15" x14ac:dyDescent="0.2">
      <c r="Q119" s="39"/>
    </row>
    <row r="120" spans="17:17" ht="15" x14ac:dyDescent="0.2">
      <c r="Q120" s="39"/>
    </row>
    <row r="121" spans="17:17" ht="15" x14ac:dyDescent="0.2">
      <c r="Q121" s="37"/>
    </row>
    <row r="122" spans="17:17" ht="15" x14ac:dyDescent="0.2">
      <c r="Q122" s="37"/>
    </row>
    <row r="123" spans="17:17" ht="15" x14ac:dyDescent="0.2">
      <c r="Q123" s="37"/>
    </row>
  </sheetData>
  <mergeCells count="15">
    <mergeCell ref="A57:L57"/>
    <mergeCell ref="A58:J58"/>
    <mergeCell ref="A59:M59"/>
    <mergeCell ref="A64:D64"/>
    <mergeCell ref="A3:A4"/>
    <mergeCell ref="B3:B4"/>
    <mergeCell ref="C3:C4"/>
    <mergeCell ref="C5:C56"/>
    <mergeCell ref="D3:D4"/>
    <mergeCell ref="E3:E4"/>
    <mergeCell ref="I1:M1"/>
    <mergeCell ref="A2:M2"/>
    <mergeCell ref="F3:H3"/>
    <mergeCell ref="I3:K3"/>
    <mergeCell ref="L3:M3"/>
  </mergeCells>
  <pageMargins left="0.511811023622047" right="0.31496062992126" top="0.118110236220472" bottom="0.15748031496063" header="0" footer="0"/>
  <pageSetup paperSize="9" scale="73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Olga-zak</cp:lastModifiedBy>
  <dcterms:created xsi:type="dcterms:W3CDTF">2026-10-07T09:42:37Z</dcterms:created>
  <dcterms:modified xsi:type="dcterms:W3CDTF">2026-10-07T10:54:02Z</dcterms:modified>
</cp:coreProperties>
</file>