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60" windowWidth="19200" windowHeight="10935" tabRatio="183"/>
  </bookViews>
  <sheets>
    <sheet name="Лист1" sheetId="1" r:id="rId1"/>
    <sheet name="Лист2" sheetId="2" r:id="rId2"/>
  </sheets>
  <definedNames>
    <definedName name="_xlnm._FilterDatabase" localSheetId="0" hidden="1">Лист1!$A$8:$L$12</definedName>
    <definedName name="_xlnm.Print_Area" localSheetId="0">Лист1!$A$1:$L$18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L11" i="1"/>
  <c r="L9" i="1"/>
  <c r="L12" i="1" l="1"/>
  <c r="K9" i="1"/>
  <c r="J11" i="1"/>
  <c r="J10" i="1"/>
  <c r="J9" i="1"/>
  <c r="L10" i="1"/>
  <c r="I9" i="1"/>
  <c r="K11" i="1" l="1"/>
  <c r="K10" i="1" l="1"/>
</calcChain>
</file>

<file path=xl/sharedStrings.xml><?xml version="1.0" encoding="utf-8"?>
<sst xmlns="http://schemas.openxmlformats.org/spreadsheetml/2006/main" count="26" uniqueCount="24">
  <si>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</si>
  <si>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</si>
  <si>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</si>
  <si>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</si>
  <si>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</si>
  <si>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</si>
  <si>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</si>
  <si>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</si>
  <si>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</si>
  <si>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</si>
  <si>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</si>
  <si>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Среднее квадратическое отклонение</t>
  </si>
  <si>
    <t>Коэффициент вариации цен</t>
  </si>
  <si>
    <t>Расчет НМЦД методом сопоставимых рыночных цен (анализа рынка)</t>
  </si>
  <si>
    <t>шт</t>
  </si>
  <si>
    <t>Источник информации о цене за единицу товара (работы, услуги), руб. Коммерческое предложение Исх.№ 280 от 28.08.2026г</t>
  </si>
  <si>
    <t>Начальная (минимальная) цена единицы товара (работы, услуги)</t>
  </si>
  <si>
    <t>Ступница 631.0.01.01</t>
  </si>
  <si>
    <t>Источник информации о цене за единицу товара (работы, услуги), руб. Коммерческое предложение Исх.№ б/н от 05.10.2026г</t>
  </si>
  <si>
    <t>Тормозной диск 691.09.25.006</t>
  </si>
  <si>
    <t>Источник информации о цене за единицу товара (работы, услуги), руб. Коммерческое предложение Исх.№ б/н от 01.10.2026г</t>
  </si>
  <si>
    <t>Дата подготовки обоснования НМЦД: 07.10.2026 г.</t>
  </si>
  <si>
    <t>Руководитель контрактной службы: _______________ О.А. Дуюн</t>
  </si>
  <si>
    <t>Кронштейн крепления ИМТ на тележку трамвайного вагона 71-623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</si>
</sst>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2"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0" fontId="7" fillId="0" borderId="3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11" fillId="3" borderId="0" xfId="0" applyNumberFormat="1" applyFont="1" applyFill="1" applyAlignment="1">
      <alignment horizontal="center"/>
    </xf>
    <xf numFmtId="4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topLeftCell="B5" zoomScale="70" zoomScaleNormal="70" zoomScaleSheetLayoutView="85" workbookViewId="0">
      <selection activeCell="H23" sqref="H23"/>
    </sheetView>
  </sheetViews>
  <sheetFormatPr defaultColWidth="8.85546875" defaultRowHeight="15"/>
  <cols>
    <col min="1" max="1" width="37.7109375" hidden="1" customWidth="1"/>
    <col min="2" max="2" width="8.28515625" customWidth="1"/>
    <col min="3" max="3" width="39.42578125" style="2" customWidth="1"/>
    <col min="4" max="4" width="14.7109375" customWidth="1"/>
    <col min="5" max="5" width="12.85546875" customWidth="1"/>
    <col min="6" max="6" width="15.42578125" customWidth="1"/>
    <col min="7" max="8" width="16" customWidth="1"/>
    <col min="9" max="11" width="20.7109375" customWidth="1"/>
    <col min="12" max="12" width="27.42578125" customWidth="1"/>
    <col min="14" max="14" width="21.7109375" customWidth="1"/>
    <col min="15" max="15" width="10.5703125" customWidth="1"/>
    <col min="17" max="17" width="13" customWidth="1"/>
  </cols>
  <sheetData>
    <row r="1" spans="1:17">
      <c r="B1" s="3"/>
      <c r="L1" s="9" t="s">
        <v>0</v>
      </c>
    </row>
    <row r="2" spans="1:17">
      <c r="B2" s="3" t="s">
        <v>1</v>
      </c>
    </row>
    <row r="3" spans="1:17" ht="48.7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7" ht="24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7" s="1" customFormat="1" ht="32.25" customHeight="1">
      <c r="A5" s="5" t="s">
        <v>3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1:17" ht="43.5" customHeight="1">
      <c r="A6" s="38" t="s">
        <v>4</v>
      </c>
      <c r="B6" s="32" t="s">
        <v>5</v>
      </c>
      <c r="C6" s="32" t="s">
        <v>6</v>
      </c>
      <c r="D6" s="39" t="s">
        <v>7</v>
      </c>
      <c r="E6" s="41" t="s">
        <v>8</v>
      </c>
      <c r="F6" s="36" t="s">
        <v>9</v>
      </c>
      <c r="G6" s="36"/>
      <c r="H6" s="36"/>
      <c r="I6" s="32" t="s">
        <v>10</v>
      </c>
      <c r="J6" s="32"/>
      <c r="K6" s="32"/>
      <c r="L6" s="29" t="s">
        <v>13</v>
      </c>
    </row>
    <row r="7" spans="1:17" ht="198" customHeight="1">
      <c r="A7" s="38"/>
      <c r="B7" s="32"/>
      <c r="C7" s="32"/>
      <c r="D7" s="40"/>
      <c r="E7" s="42"/>
      <c r="F7" s="22" t="s">
        <v>18</v>
      </c>
      <c r="G7" s="22" t="s">
        <v>20</v>
      </c>
      <c r="H7" s="22" t="s">
        <v>15</v>
      </c>
      <c r="I7" s="10" t="s">
        <v>16</v>
      </c>
      <c r="J7" s="10" t="s">
        <v>11</v>
      </c>
      <c r="K7" s="4" t="s">
        <v>12</v>
      </c>
      <c r="L7" s="30"/>
    </row>
    <row r="8" spans="1:17" s="1" customFormat="1">
      <c r="A8" s="38"/>
      <c r="B8" s="6">
        <v>1</v>
      </c>
      <c r="C8" s="7">
        <v>2</v>
      </c>
      <c r="D8" s="6">
        <v>3</v>
      </c>
      <c r="E8" s="23">
        <v>4</v>
      </c>
      <c r="F8" s="23">
        <v>5</v>
      </c>
      <c r="G8" s="23">
        <v>6</v>
      </c>
      <c r="H8" s="23">
        <v>7</v>
      </c>
      <c r="I8" s="11">
        <v>9</v>
      </c>
      <c r="J8" s="11">
        <v>10</v>
      </c>
      <c r="K8" s="11">
        <v>11</v>
      </c>
      <c r="L8" s="11">
        <v>12</v>
      </c>
    </row>
    <row r="9" spans="1:17" s="1" customFormat="1" ht="52.5" customHeight="1">
      <c r="A9" s="38"/>
      <c r="B9" s="6">
        <v>1</v>
      </c>
      <c r="C9" s="20" t="s">
        <v>17</v>
      </c>
      <c r="D9" s="8" t="s">
        <v>14</v>
      </c>
      <c r="E9" s="24">
        <v>3</v>
      </c>
      <c r="F9" s="25">
        <v>96111</v>
      </c>
      <c r="G9" s="25">
        <v>98995</v>
      </c>
      <c r="H9" s="25">
        <v>98034</v>
      </c>
      <c r="I9" s="12">
        <f>ROUND(AVERAGEA(F9:H9),2)</f>
        <v>97713.33</v>
      </c>
      <c r="J9" s="13">
        <f>SQRT(((SUM((POWER(F9-I9,2)),(POWER(G9-I9,2)),(POWER(H9-I9,2)))))/2)</f>
        <v>1468.4973045089325</v>
      </c>
      <c r="K9" s="14">
        <f>J9/I9</f>
        <v>1.50286281770249E-2</v>
      </c>
      <c r="L9" s="18">
        <f>I9*E9</f>
        <v>293139.99</v>
      </c>
      <c r="N9" s="27"/>
    </row>
    <row r="10" spans="1:17" s="1" customFormat="1" ht="33.75" customHeight="1">
      <c r="A10" s="38"/>
      <c r="B10" s="6">
        <v>2</v>
      </c>
      <c r="C10" s="21" t="s">
        <v>19</v>
      </c>
      <c r="D10" s="8" t="s">
        <v>14</v>
      </c>
      <c r="E10" s="24">
        <v>1</v>
      </c>
      <c r="F10" s="25">
        <v>209745</v>
      </c>
      <c r="G10" s="25">
        <v>216038</v>
      </c>
      <c r="H10" s="25">
        <v>213940</v>
      </c>
      <c r="I10" s="12">
        <f>ROUND(AVERAGEA(F10:H10),2)</f>
        <v>213241</v>
      </c>
      <c r="J10" s="13">
        <f>SQRT(((SUM((POWER(F10-I10,2)),(POWER(G10-I10,2)),(POWER(H10-H10,2)))))/2)</f>
        <v>3165.8509914397423</v>
      </c>
      <c r="K10" s="14">
        <f t="shared" ref="K10:K11" si="0">J10/I10</f>
        <v>1.4846352209189331E-2</v>
      </c>
      <c r="L10" s="18">
        <f>I10*E10</f>
        <v>213241</v>
      </c>
      <c r="N10" s="27"/>
    </row>
    <row r="11" spans="1:17" s="1" customFormat="1" ht="45.75" customHeight="1">
      <c r="A11" s="38"/>
      <c r="B11" s="6">
        <v>3</v>
      </c>
      <c r="C11" s="19" t="s">
        <v>23</v>
      </c>
      <c r="D11" s="8" t="s">
        <v>14</v>
      </c>
      <c r="E11" s="24">
        <v>16</v>
      </c>
      <c r="F11" s="25">
        <v>13701</v>
      </c>
      <c r="G11" s="25">
        <v>14113</v>
      </c>
      <c r="H11" s="25">
        <v>13976</v>
      </c>
      <c r="I11" s="12">
        <f>ROUND(AVERAGEA(F11:H11),2)</f>
        <v>13930</v>
      </c>
      <c r="J11" s="13">
        <f>SQRT(((SUM((POWER(F11-I11,2)),(POWER(G11-I11,2)),(POWER(H11-H11,2)))))/2)</f>
        <v>207.28000385951367</v>
      </c>
      <c r="K11" s="14">
        <f t="shared" si="0"/>
        <v>1.4880115137079229E-2</v>
      </c>
      <c r="L11" s="18">
        <f>I11*E11</f>
        <v>222880</v>
      </c>
      <c r="N11" s="27"/>
    </row>
    <row r="12" spans="1:17" s="1" customFormat="1" ht="23.25" customHeight="1">
      <c r="A12" s="38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17">
        <f>SUM(L9:L11)</f>
        <v>729260.99</v>
      </c>
      <c r="N12" s="27"/>
      <c r="Q12" s="26"/>
    </row>
    <row r="13" spans="1:17">
      <c r="L13" s="28"/>
    </row>
    <row r="15" spans="1:17" ht="15.75">
      <c r="B15" s="16" t="s">
        <v>21</v>
      </c>
      <c r="L15" s="15"/>
    </row>
    <row r="16" spans="1:17">
      <c r="K16" s="28"/>
    </row>
    <row r="17" spans="2:2" ht="15.75">
      <c r="B17" s="16" t="s">
        <v>22</v>
      </c>
    </row>
  </sheetData>
  <autoFilter ref="A8:L12"/>
  <mergeCells count="12">
    <mergeCell ref="B12:K12"/>
    <mergeCell ref="A6:A12"/>
    <mergeCell ref="B6:B7"/>
    <mergeCell ref="C6:C7"/>
    <mergeCell ref="D6:D7"/>
    <mergeCell ref="E6:E7"/>
    <mergeCell ref="L6:L7"/>
    <mergeCell ref="A3:L3"/>
    <mergeCell ref="A4:L4"/>
    <mergeCell ref="B5:L5"/>
    <mergeCell ref="F6:H6"/>
    <mergeCell ref="I6:K6"/>
  </mergeCells>
  <pageMargins left="0.25" right="0.25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9"/>
    </sheetView>
  </sheetViews>
  <sheetFormatPr defaultColWidth="9" defaultRowHeight="15"/>
  <cols>
    <col min="1" max="1" width="19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user</cp:lastModifiedBy>
  <cp:lastPrinted>2026-09-03T05:14:25Z</cp:lastPrinted>
  <dcterms:created xsi:type="dcterms:W3CDTF">2006-09-16T00:00:00Z</dcterms:created>
  <dcterms:modified xsi:type="dcterms:W3CDTF">2026-10-07T12:29:43Z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