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МАОУ СОШ № 70\Столовая посуда\Готовый вариант\"/>
    </mc:Choice>
  </mc:AlternateContent>
  <xr:revisionPtr revIDLastSave="0" documentId="13_ncr:1_{7629EC4F-8EDB-496E-9CE8-052EA1D88D4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НМЦД" sheetId="1" r:id="rId1"/>
  </sheets>
  <definedNames>
    <definedName name="_xlnm._FilterDatabase" localSheetId="0" hidden="1">НМЦД!$A$10:$O$18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O11" i="1" l="1"/>
  <c r="N11" i="1"/>
  <c r="M12" i="1"/>
  <c r="N12" i="1" s="1"/>
  <c r="O12" i="1" s="1"/>
  <c r="M13" i="1"/>
  <c r="M14" i="1"/>
  <c r="M15" i="1"/>
  <c r="M11" i="1"/>
  <c r="L12" i="1"/>
  <c r="L13" i="1"/>
  <c r="L14" i="1"/>
  <c r="L15" i="1"/>
  <c r="L11" i="1"/>
  <c r="I12" i="1"/>
  <c r="I13" i="1"/>
  <c r="I14" i="1"/>
  <c r="I15" i="1"/>
  <c r="I11" i="1"/>
  <c r="J12" i="1"/>
  <c r="J13" i="1"/>
  <c r="N13" i="1"/>
  <c r="O13" i="1" s="1"/>
  <c r="J14" i="1"/>
  <c r="N14" i="1"/>
  <c r="O14" i="1" s="1"/>
  <c r="J15" i="1"/>
  <c r="N15" i="1"/>
  <c r="O15" i="1" s="1"/>
  <c r="J11" i="1"/>
  <c r="O17" i="1" l="1"/>
  <c r="K13" i="1"/>
  <c r="K15" i="1"/>
  <c r="K12" i="1"/>
  <c r="K14" i="1"/>
  <c r="K11" i="1"/>
  <c r="K16" i="1" s="1"/>
</calcChain>
</file>

<file path=xl/sharedStrings.xml><?xml version="1.0" encoding="utf-8"?>
<sst xmlns="http://schemas.openxmlformats.org/spreadsheetml/2006/main" count="40" uniqueCount="33">
  <si>
    <t>Приложение № 2 к Извещению</t>
  </si>
  <si>
    <t>Обоснование начальной (максимальной) цены договора</t>
  </si>
  <si>
    <t>Для определения начальной (максимальной) цены договора (далее - НМЦД) применен метод сопоставимых рыночных цен (анализ рынка). Метод сопоставимых рыночных цен (анализа рынка) является приоритетным для определения и обоснования начальной (максимальной) цены договора, цены договора, заключаемого с единственным поставщиком (подрядчиком, исполнителем).</t>
  </si>
  <si>
    <t>Обоснование НМЦД проводилось по среднему арифметическому значению цен, содержащихся в трех коммерческих предложениях.</t>
  </si>
  <si>
    <t>№</t>
  </si>
  <si>
    <t>Наименование товара, работы, услуги</t>
  </si>
  <si>
    <t>Кол-во</t>
  </si>
  <si>
    <t>Коммерческие предложения (руб./ед.изм.)</t>
  </si>
  <si>
    <t>Однородность совокупности значений выявленных цен, используемых в расчете Н(М)ЦД</t>
  </si>
  <si>
    <t>Н(М)ЦД, определяемая методом сопоставимых рыночных цен (анализа рынка)</t>
  </si>
  <si>
    <t>Средняя арифметическая цена за единицу &lt;ц&gt;</t>
  </si>
  <si>
    <t>Среднее квадратичное отклонение</t>
  </si>
  <si>
    <t>Цена за единицу изм. (руб.)</t>
  </si>
  <si>
    <t>Цена за единицу изм. с округлением до сотых долей после запятой (руб.)</t>
  </si>
  <si>
    <t>Н(М)ЦД с учетом округления цены за единицу (руб.)</t>
  </si>
  <si>
    <t>шт.</t>
  </si>
  <si>
    <t xml:space="preserve">Коммерческое
предложение № 1
</t>
  </si>
  <si>
    <t xml:space="preserve">Коммерческое
предложение № 2
</t>
  </si>
  <si>
    <t xml:space="preserve">Коммерческое
предложение № 3
</t>
  </si>
  <si>
    <r>
      <rPr>
        <b/>
        <sz val="10"/>
        <rFont val="Times New Roman"/>
        <family val="1"/>
        <charset val="204"/>
      </rPr>
      <t>Расчет Н(М)ЦД по формуле</t>
    </r>
    <r>
      <rPr>
        <sz val="10"/>
        <rFont val="Times New Roman"/>
        <family val="1"/>
        <charset val="204"/>
      </rPr>
      <t xml:space="preserve">                                  v - количество (объем) закупаемого товара (работы, услуги);
n - количество значений, используемых в расчете;
i - номер источника ценовой информации;
     - цена единицы</t>
    </r>
  </si>
  <si>
    <t>ОКПД2</t>
  </si>
  <si>
    <t>Ед. изм.</t>
  </si>
  <si>
    <t>ИТОГО:</t>
  </si>
  <si>
    <r>
      <t xml:space="preserve">Коэффициент вариации цен V (%) </t>
    </r>
    <r>
      <rPr>
        <sz val="9"/>
        <rFont val="Times New Roman"/>
        <family val="1"/>
        <charset val="204"/>
      </rPr>
      <t>(не должен превышать 33%)</t>
    </r>
  </si>
  <si>
    <t>Поставка столовой посуды для нужд МАОУ СОШ № 70</t>
  </si>
  <si>
    <t>Тарелка для вторых блюд</t>
  </si>
  <si>
    <t>23.13.13.112</t>
  </si>
  <si>
    <t>Чашка чайная с ручкой</t>
  </si>
  <si>
    <t>23.13.12.120</t>
  </si>
  <si>
    <t>Тарелка глубокая</t>
  </si>
  <si>
    <t>Тарелка десертная</t>
  </si>
  <si>
    <t>Салатник порционный</t>
  </si>
  <si>
    <t>На основании проведенного анализа рынка и расчетов, НМЦД составляет: 213 335,99 рублей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</si>
</sst>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name val="Carlito"/>
    </font>
    <font>
      <sz val="10"/>
      <name val="Times New Roman"/>
    </font>
    <font>
      <b/>
      <sz val="12"/>
      <name val="Times New Roman"/>
    </font>
    <font>
      <b/>
      <sz val="10"/>
      <name val="Times New Roman"/>
    </font>
    <font>
      <b/>
      <sz val="9"/>
      <name val="Times New Roman"/>
    </font>
    <font>
      <sz val="9"/>
      <name val="Times New Roman"/>
    </font>
    <font>
      <sz val="11"/>
      <name val="Carlito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6" fillId="0" borderId="0"/>
  </cellStyleXfs>
  <cellXfs count="71">
    <xf numFmtId="0" fontId="0" fillId="0" borderId="0" xfId="0"/>
    <xf numFmtId="0" fontId="1" fillId="0" borderId="0" xfId="1" applyNumberFormat="1" applyFont="1" applyFill="1" applyBorder="1"/>
    <xf numFmtId="0" fontId="0" fillId="0" borderId="0" xfId="0" applyFill="1"/>
    <xf numFmtId="4" fontId="3" fillId="0" borderId="15" xfId="1" applyNumberFormat="1" applyFont="1" applyFill="1" applyBorder="1" applyAlignment="1">
      <alignment horizontal="center" vertical="center"/>
    </xf>
    <xf numFmtId="1" fontId="5" fillId="0" borderId="17" xfId="1" applyNumberFormat="1" applyFont="1" applyFill="1" applyBorder="1" applyAlignment="1">
      <alignment horizontal="center" vertical="center" wrapText="1"/>
    </xf>
    <xf numFmtId="0" fontId="5" fillId="0" borderId="1" xfId="1" applyNumberFormat="1" applyFont="1" applyFill="1" applyBorder="1" applyAlignment="1">
      <alignment vertical="center" wrapText="1"/>
    </xf>
    <xf numFmtId="0" fontId="5" fillId="0" borderId="1" xfId="1" applyNumberFormat="1" applyFont="1" applyFill="1" applyBorder="1" applyAlignment="1">
      <alignment horizontal="center" vertical="center" wrapText="1"/>
    </xf>
    <xf numFmtId="1" fontId="5" fillId="0" borderId="2" xfId="1" applyNumberFormat="1" applyFont="1" applyFill="1" applyBorder="1" applyAlignment="1">
      <alignment horizontal="center" vertical="center" wrapText="1"/>
    </xf>
    <xf numFmtId="4" fontId="5" fillId="0" borderId="17" xfId="1" applyNumberFormat="1" applyFont="1" applyFill="1" applyBorder="1" applyAlignment="1">
      <alignment horizontal="center" vertical="center" wrapText="1"/>
    </xf>
    <xf numFmtId="4" fontId="5" fillId="0" borderId="1" xfId="1" applyNumberFormat="1" applyFont="1" applyFill="1" applyBorder="1" applyAlignment="1">
      <alignment horizontal="center" vertical="center" wrapText="1"/>
    </xf>
    <xf numFmtId="4" fontId="5" fillId="0" borderId="2" xfId="1" applyNumberFormat="1" applyFont="1" applyFill="1" applyBorder="1" applyAlignment="1">
      <alignment horizontal="center" vertical="center" wrapText="1"/>
    </xf>
    <xf numFmtId="0" fontId="4" fillId="0" borderId="9" xfId="1" applyNumberFormat="1" applyFont="1" applyFill="1" applyBorder="1" applyAlignment="1">
      <alignment horizontal="center" vertical="center" wrapText="1"/>
    </xf>
    <xf numFmtId="0" fontId="4" fillId="0" borderId="10" xfId="1" applyNumberFormat="1" applyFont="1" applyFill="1" applyBorder="1" applyAlignment="1">
      <alignment horizontal="center" vertical="center" wrapText="1"/>
    </xf>
    <xf numFmtId="0" fontId="4" fillId="0" borderId="11" xfId="1" applyNumberFormat="1" applyFont="1" applyFill="1" applyBorder="1" applyAlignment="1">
      <alignment horizontal="center" vertical="center" wrapText="1"/>
    </xf>
    <xf numFmtId="0" fontId="11" fillId="0" borderId="1" xfId="1" applyNumberFormat="1" applyFont="1" applyFill="1" applyBorder="1" applyAlignment="1">
      <alignment horizontal="center" vertical="center" wrapText="1"/>
    </xf>
    <xf numFmtId="0" fontId="1" fillId="0" borderId="0" xfId="1" applyNumberFormat="1" applyFont="1" applyFill="1" applyBorder="1" applyAlignment="1">
      <alignment horizontal="right"/>
    </xf>
    <xf numFmtId="0" fontId="2" fillId="0" borderId="0" xfId="1" applyNumberFormat="1" applyFont="1" applyFill="1" applyBorder="1" applyAlignment="1">
      <alignment horizontal="center"/>
    </xf>
    <xf numFmtId="0" fontId="9" fillId="0" borderId="0" xfId="1" applyNumberFormat="1" applyFont="1" applyFill="1" applyBorder="1" applyAlignment="1">
      <alignment horizontal="center"/>
    </xf>
    <xf numFmtId="0" fontId="1" fillId="0" borderId="0" xfId="1" applyNumberFormat="1" applyFont="1" applyFill="1" applyBorder="1" applyAlignment="1">
      <alignment vertical="top" wrapText="1"/>
    </xf>
    <xf numFmtId="0" fontId="4" fillId="0" borderId="3" xfId="1" applyNumberFormat="1" applyFont="1" applyFill="1" applyBorder="1" applyAlignment="1">
      <alignment horizontal="center" vertical="center" wrapText="1"/>
    </xf>
    <xf numFmtId="0" fontId="4" fillId="0" borderId="4" xfId="1" applyNumberFormat="1" applyFont="1" applyFill="1" applyBorder="1" applyAlignment="1">
      <alignment horizontal="center" vertical="center" wrapText="1"/>
    </xf>
    <xf numFmtId="0" fontId="4" fillId="0" borderId="8" xfId="1" applyNumberFormat="1" applyFont="1" applyFill="1" applyBorder="1" applyAlignment="1">
      <alignment horizontal="center" vertical="center" wrapText="1"/>
    </xf>
    <xf numFmtId="0" fontId="8" fillId="0" borderId="0" xfId="1" applyNumberFormat="1" applyFont="1" applyFill="1" applyBorder="1" applyAlignment="1">
      <alignment vertical="center" wrapText="1"/>
    </xf>
    <xf numFmtId="0" fontId="3" fillId="0" borderId="0" xfId="1" applyNumberFormat="1" applyFont="1" applyFill="1" applyBorder="1" applyAlignment="1">
      <alignment vertical="center" wrapText="1"/>
    </xf>
    <xf numFmtId="0" fontId="4" fillId="0" borderId="9" xfId="1" applyNumberFormat="1" applyFont="1" applyFill="1" applyBorder="1" applyAlignment="1">
      <alignment horizontal="center" vertical="center" wrapText="1"/>
    </xf>
    <xf numFmtId="0" fontId="4" fillId="0" borderId="10" xfId="1" applyNumberFormat="1" applyFont="1" applyFill="1" applyBorder="1" applyAlignment="1">
      <alignment horizontal="center" vertical="center" wrapText="1"/>
    </xf>
    <xf numFmtId="0" fontId="10" fillId="0" borderId="4" xfId="1" applyNumberFormat="1" applyFont="1" applyFill="1" applyBorder="1" applyAlignment="1">
      <alignment horizontal="center" vertical="center" wrapText="1"/>
    </xf>
    <xf numFmtId="0" fontId="4" fillId="0" borderId="6" xfId="1" applyNumberFormat="1" applyFont="1" applyFill="1" applyBorder="1" applyAlignment="1">
      <alignment horizontal="center" vertical="center" wrapText="1"/>
    </xf>
    <xf numFmtId="0" fontId="4" fillId="0" borderId="16" xfId="1" applyNumberFormat="1" applyFont="1" applyFill="1" applyBorder="1" applyAlignment="1">
      <alignment horizontal="center" vertical="center" wrapText="1"/>
    </xf>
    <xf numFmtId="0" fontId="10" fillId="0" borderId="5" xfId="1" applyNumberFormat="1" applyFont="1" applyFill="1" applyBorder="1" applyAlignment="1">
      <alignment horizontal="center" vertical="center" wrapText="1"/>
    </xf>
    <xf numFmtId="0" fontId="4" fillId="0" borderId="18" xfId="1" applyNumberFormat="1" applyFont="1" applyFill="1" applyBorder="1" applyAlignment="1">
      <alignment horizontal="center" vertical="center" wrapText="1"/>
    </xf>
    <xf numFmtId="0" fontId="8" fillId="0" borderId="12" xfId="1" applyNumberFormat="1" applyFont="1" applyFill="1" applyBorder="1" applyAlignment="1">
      <alignment horizontal="right" vertical="center"/>
    </xf>
    <xf numFmtId="0" fontId="1" fillId="0" borderId="13" xfId="1" applyNumberFormat="1" applyFont="1" applyFill="1" applyBorder="1" applyAlignment="1">
      <alignment horizontal="right" vertical="center"/>
    </xf>
    <xf numFmtId="0" fontId="1" fillId="0" borderId="14" xfId="1" applyNumberFormat="1" applyFont="1" applyFill="1" applyBorder="1" applyAlignment="1">
      <alignment horizontal="right" vertical="center"/>
    </xf>
    <xf numFmtId="0" fontId="4" fillId="0" borderId="7" xfId="1" applyNumberFormat="1" applyFont="1" applyFill="1" applyBorder="1" applyAlignment="1">
      <alignment horizontal="center" vertical="center" wrapText="1"/>
    </xf>
    <xf numFmtId="1" fontId="5" fillId="0" borderId="19" xfId="1" applyNumberFormat="1" applyFont="1" applyFill="1" applyBorder="1" applyAlignment="1">
      <alignment horizontal="center" vertical="center" wrapText="1"/>
    </xf>
    <xf numFmtId="0" fontId="5" fillId="0" borderId="0" xfId="1" applyNumberFormat="1" applyFont="1" applyFill="1" applyBorder="1" applyAlignment="1">
      <alignment vertical="center" wrapText="1"/>
    </xf>
    <xf numFmtId="0" fontId="5" fillId="0" borderId="0" xfId="1" applyNumberFormat="1" applyFont="1" applyFill="1" applyBorder="1" applyAlignment="1">
      <alignment horizontal="center" vertical="center" wrapText="1"/>
    </xf>
    <xf numFmtId="1" fontId="5" fillId="0" borderId="0" xfId="1" applyNumberFormat="1" applyFont="1" applyFill="1" applyBorder="1" applyAlignment="1">
      <alignment horizontal="center" vertical="center" wrapText="1"/>
    </xf>
    <xf numFmtId="4" fontId="5" fillId="0" borderId="0" xfId="1" applyNumberFormat="1" applyFont="1" applyFill="1" applyBorder="1" applyAlignment="1">
      <alignment horizontal="center" vertical="center" wrapText="1"/>
    </xf>
    <xf numFmtId="4" fontId="5" fillId="0" borderId="20" xfId="1" applyNumberFormat="1" applyFont="1" applyFill="1" applyBorder="1" applyAlignment="1">
      <alignment horizontal="center" vertical="center" wrapText="1"/>
    </xf>
    <xf numFmtId="4" fontId="5" fillId="0" borderId="21" xfId="1" applyNumberFormat="1" applyFont="1" applyFill="1" applyBorder="1" applyAlignment="1">
      <alignment horizontal="center" vertical="center" wrapText="1"/>
    </xf>
    <xf numFmtId="1" fontId="5" fillId="0" borderId="3" xfId="1" applyNumberFormat="1" applyFont="1" applyFill="1" applyBorder="1" applyAlignment="1">
      <alignment horizontal="center" vertical="center" wrapText="1"/>
    </xf>
    <xf numFmtId="0" fontId="5" fillId="0" borderId="4" xfId="1" applyNumberFormat="1" applyFont="1" applyFill="1" applyBorder="1" applyAlignment="1">
      <alignment vertical="center" wrapText="1"/>
    </xf>
    <xf numFmtId="0" fontId="5" fillId="0" borderId="4" xfId="1" applyNumberFormat="1" applyFont="1" applyFill="1" applyBorder="1" applyAlignment="1">
      <alignment horizontal="center" vertical="center" wrapText="1"/>
    </xf>
    <xf numFmtId="1" fontId="5" fillId="0" borderId="6" xfId="1" applyNumberFormat="1" applyFont="1" applyFill="1" applyBorder="1" applyAlignment="1">
      <alignment horizontal="center" vertical="center" wrapText="1"/>
    </xf>
    <xf numFmtId="4" fontId="5" fillId="0" borderId="3" xfId="1" applyNumberFormat="1" applyFont="1" applyFill="1" applyBorder="1" applyAlignment="1">
      <alignment horizontal="center" vertical="center" wrapText="1"/>
    </xf>
    <xf numFmtId="4" fontId="5" fillId="0" borderId="4" xfId="1" applyNumberFormat="1" applyFont="1" applyFill="1" applyBorder="1" applyAlignment="1">
      <alignment horizontal="center" vertical="center" wrapText="1"/>
    </xf>
    <xf numFmtId="4" fontId="5" fillId="0" borderId="8" xfId="1" applyNumberFormat="1" applyFont="1" applyFill="1" applyBorder="1" applyAlignment="1">
      <alignment horizontal="center" vertical="center" wrapText="1"/>
    </xf>
    <xf numFmtId="4" fontId="5" fillId="0" borderId="6" xfId="1" applyNumberFormat="1" applyFont="1" applyFill="1" applyBorder="1" applyAlignment="1">
      <alignment horizontal="center" vertical="center" wrapText="1"/>
    </xf>
    <xf numFmtId="1" fontId="5" fillId="0" borderId="22" xfId="1" applyNumberFormat="1" applyFont="1" applyFill="1" applyBorder="1" applyAlignment="1">
      <alignment horizontal="center" vertical="center" wrapText="1"/>
    </xf>
    <xf numFmtId="0" fontId="5" fillId="0" borderId="18" xfId="1" applyNumberFormat="1" applyFont="1" applyFill="1" applyBorder="1" applyAlignment="1">
      <alignment vertical="center" wrapText="1"/>
    </xf>
    <xf numFmtId="0" fontId="5" fillId="0" borderId="18" xfId="1" applyNumberFormat="1" applyFont="1" applyFill="1" applyBorder="1" applyAlignment="1">
      <alignment horizontal="center" vertical="center" wrapText="1"/>
    </xf>
    <xf numFmtId="1" fontId="5" fillId="0" borderId="23" xfId="1" applyNumberFormat="1" applyFont="1" applyFill="1" applyBorder="1" applyAlignment="1">
      <alignment horizontal="center" vertical="center" wrapText="1"/>
    </xf>
    <xf numFmtId="4" fontId="5" fillId="0" borderId="22" xfId="1" applyNumberFormat="1" applyFont="1" applyFill="1" applyBorder="1" applyAlignment="1">
      <alignment horizontal="center" vertical="center" wrapText="1"/>
    </xf>
    <xf numFmtId="4" fontId="5" fillId="0" borderId="18" xfId="1" applyNumberFormat="1" applyFont="1" applyFill="1" applyBorder="1" applyAlignment="1">
      <alignment horizontal="center" vertical="center" wrapText="1"/>
    </xf>
    <xf numFmtId="4" fontId="5" fillId="0" borderId="23" xfId="1" applyNumberFormat="1" applyFont="1" applyFill="1" applyBorder="1" applyAlignment="1">
      <alignment horizontal="center" vertical="center" wrapText="1"/>
    </xf>
    <xf numFmtId="0" fontId="4" fillId="0" borderId="25" xfId="1" applyNumberFormat="1" applyFont="1" applyFill="1" applyBorder="1" applyAlignment="1">
      <alignment horizontal="center" vertical="center" wrapText="1"/>
    </xf>
    <xf numFmtId="0" fontId="10" fillId="0" borderId="26" xfId="1" applyNumberFormat="1" applyFont="1" applyFill="1" applyBorder="1" applyAlignment="1">
      <alignment horizontal="center" vertical="center" wrapText="1"/>
    </xf>
    <xf numFmtId="0" fontId="10" fillId="0" borderId="27" xfId="1" applyNumberFormat="1" applyFont="1" applyFill="1" applyBorder="1" applyAlignment="1">
      <alignment horizontal="center" vertical="center" wrapText="1"/>
    </xf>
    <xf numFmtId="4" fontId="5" fillId="0" borderId="24" xfId="1" applyNumberFormat="1" applyFont="1" applyFill="1" applyBorder="1" applyAlignment="1">
      <alignment horizontal="center" vertical="center" wrapText="1"/>
    </xf>
    <xf numFmtId="4" fontId="5" fillId="0" borderId="28" xfId="1" applyNumberFormat="1" applyFont="1" applyFill="1" applyBorder="1" applyAlignment="1">
      <alignment horizontal="center" vertical="center" wrapText="1"/>
    </xf>
    <xf numFmtId="4" fontId="5" fillId="0" borderId="29" xfId="1" applyNumberFormat="1" applyFont="1" applyFill="1" applyBorder="1" applyAlignment="1">
      <alignment horizontal="center" vertical="center" wrapText="1"/>
    </xf>
    <xf numFmtId="4" fontId="5" fillId="0" borderId="9" xfId="1" applyNumberFormat="1" applyFont="1" applyFill="1" applyBorder="1" applyAlignment="1">
      <alignment horizontal="center" vertical="center" wrapText="1"/>
    </xf>
    <xf numFmtId="4" fontId="5" fillId="0" borderId="10" xfId="1" applyNumberFormat="1" applyFont="1" applyFill="1" applyBorder="1" applyAlignment="1">
      <alignment horizontal="center" vertical="center" wrapText="1"/>
    </xf>
    <xf numFmtId="4" fontId="5" fillId="0" borderId="11" xfId="1" applyNumberFormat="1" applyFont="1" applyFill="1" applyBorder="1" applyAlignment="1">
      <alignment horizontal="center" vertical="center" wrapText="1"/>
    </xf>
    <xf numFmtId="4" fontId="5" fillId="0" borderId="30" xfId="1" applyNumberFormat="1" applyFont="1" applyFill="1" applyBorder="1" applyAlignment="1">
      <alignment horizontal="center" vertical="center" wrapText="1"/>
    </xf>
    <xf numFmtId="4" fontId="5" fillId="0" borderId="16" xfId="1" applyNumberFormat="1" applyFont="1" applyFill="1" applyBorder="1" applyAlignment="1">
      <alignment horizontal="center" vertical="center" wrapText="1"/>
    </xf>
    <xf numFmtId="0" fontId="7" fillId="0" borderId="31" xfId="0" applyFont="1" applyFill="1" applyBorder="1" applyAlignment="1">
      <alignment horizontal="center" vertical="top" wrapText="1"/>
    </xf>
    <xf numFmtId="0" fontId="4" fillId="0" borderId="26" xfId="1" applyNumberFormat="1" applyFont="1" applyFill="1" applyBorder="1" applyAlignment="1">
      <alignment horizontal="center" vertical="center" wrapText="1"/>
    </xf>
    <xf numFmtId="0" fontId="4" fillId="0" borderId="32" xfId="1" applyNumberFormat="1" applyFont="1" applyFill="1" applyBorder="1" applyAlignment="1">
      <alignment horizontal="center" vertical="center" wrapText="1"/>
    </xf>
  </cellXfs>
  <cellStyles count="2">
    <cellStyle name="Normal" xfId="1" xr:uid="{00000000-0005-0000-0000-000000000000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85725</xdr:colOff>
      <xdr:row>9</xdr:row>
      <xdr:rowOff>1632263</xdr:rowOff>
    </xdr:from>
    <xdr:to>
      <xdr:col>11</xdr:col>
      <xdr:colOff>1495425</xdr:colOff>
      <xdr:row>9</xdr:row>
      <xdr:rowOff>1990725</xdr:rowOff>
    </xdr:to>
    <xdr:pic>
      <xdr:nvPicPr>
        <xdr:cNvPr id="14" name="Picture 5">
          <a:extLst>
            <a:ext uri="{FF2B5EF4-FFF2-40B4-BE49-F238E27FC236}">
              <a16:creationId xmlns:a16="http://schemas.microsoft.com/office/drawing/2014/main" id="{F81EDC3B-C167-4EAD-85BF-65977D20D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72950" y="3603938"/>
          <a:ext cx="1409700" cy="3584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11</xdr:col>
      <xdr:colOff>161925</xdr:colOff>
      <xdr:row>9</xdr:row>
      <xdr:rowOff>1457325</xdr:rowOff>
    </xdr:from>
    <xdr:to>
      <xdr:col>11</xdr:col>
      <xdr:colOff>323850</xdr:colOff>
      <xdr:row>9</xdr:row>
      <xdr:rowOff>1676400</xdr:rowOff>
    </xdr:to>
    <xdr:pic>
      <xdr:nvPicPr>
        <xdr:cNvPr id="15" name="Picture 6">
          <a:extLst>
            <a:ext uri="{FF2B5EF4-FFF2-40B4-BE49-F238E27FC236}">
              <a16:creationId xmlns:a16="http://schemas.microsoft.com/office/drawing/2014/main" id="{C441F494-22EA-46F4-BEAF-6265F8C6E6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96325" y="4093845"/>
          <a:ext cx="1619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161925</xdr:colOff>
      <xdr:row>9</xdr:row>
      <xdr:rowOff>1457325</xdr:rowOff>
    </xdr:from>
    <xdr:to>
      <xdr:col>11</xdr:col>
      <xdr:colOff>323850</xdr:colOff>
      <xdr:row>9</xdr:row>
      <xdr:rowOff>1676400</xdr:rowOff>
    </xdr:to>
    <xdr:pic>
      <xdr:nvPicPr>
        <xdr:cNvPr id="17" name="Picture 6">
          <a:extLst>
            <a:ext uri="{FF2B5EF4-FFF2-40B4-BE49-F238E27FC236}">
              <a16:creationId xmlns:a16="http://schemas.microsoft.com/office/drawing/2014/main" id="{8F9D348B-B5EA-4DB2-933B-EB750AF3E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96325" y="4093845"/>
          <a:ext cx="1619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64"/>
  <sheetViews>
    <sheetView tabSelected="1" workbookViewId="0">
      <selection activeCell="G21" sqref="G21"/>
    </sheetView>
  </sheetViews>
  <sheetFormatPr defaultRowHeight="14.25"/>
  <cols>
    <col min="1" max="1" width="5" customWidth="1"/>
    <col min="2" max="2" width="20" customWidth="1"/>
    <col min="3" max="3" width="10.125" customWidth="1"/>
    <col min="4" max="4" width="7.125" customWidth="1"/>
    <col min="5" max="5" width="6.75" customWidth="1"/>
    <col min="6" max="6" width="13.875" customWidth="1"/>
    <col min="7" max="8" width="14.125" customWidth="1"/>
    <col min="9" max="9" width="14.5" customWidth="1"/>
    <col min="10" max="10" width="12.5" customWidth="1"/>
    <col min="11" max="11" width="11.25" customWidth="1"/>
    <col min="12" max="12" width="20.25" customWidth="1"/>
    <col min="13" max="13" width="12.75" customWidth="1"/>
    <col min="14" max="14" width="12.25" customWidth="1"/>
    <col min="15" max="15" width="13.75" customWidth="1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5" t="s">
        <v>0</v>
      </c>
      <c r="M2" s="15"/>
      <c r="N2" s="15"/>
      <c r="O2" s="15"/>
    </row>
    <row r="3" spans="1:15" ht="15.75">
      <c r="A3" s="1"/>
      <c r="B3" s="16" t="s">
        <v>1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</row>
    <row r="4" spans="1:1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15.75">
      <c r="A5" s="1"/>
      <c r="B5" s="17" t="s">
        <v>24</v>
      </c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</row>
    <row r="6" spans="1:15">
      <c r="A6" s="18" t="s">
        <v>2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</row>
    <row r="7" spans="1:15">
      <c r="A7" s="18" t="s">
        <v>3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</row>
    <row r="8" spans="1:15" ht="15" thickBo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5" s="2" customFormat="1" ht="37.5" customHeight="1">
      <c r="A9" s="19" t="s">
        <v>4</v>
      </c>
      <c r="B9" s="20" t="s">
        <v>5</v>
      </c>
      <c r="C9" s="29" t="s">
        <v>20</v>
      </c>
      <c r="D9" s="26" t="s">
        <v>21</v>
      </c>
      <c r="E9" s="27" t="s">
        <v>6</v>
      </c>
      <c r="F9" s="19" t="s">
        <v>7</v>
      </c>
      <c r="G9" s="20"/>
      <c r="H9" s="21"/>
      <c r="I9" s="34" t="s">
        <v>8</v>
      </c>
      <c r="J9" s="34"/>
      <c r="K9" s="34"/>
      <c r="L9" s="19" t="s">
        <v>9</v>
      </c>
      <c r="M9" s="20"/>
      <c r="N9" s="20"/>
      <c r="O9" s="21"/>
    </row>
    <row r="10" spans="1:15" s="2" customFormat="1" ht="161.25" customHeight="1" thickBot="1">
      <c r="A10" s="24"/>
      <c r="B10" s="25"/>
      <c r="C10" s="30"/>
      <c r="D10" s="25"/>
      <c r="E10" s="28"/>
      <c r="F10" s="11" t="s">
        <v>16</v>
      </c>
      <c r="G10" s="12" t="s">
        <v>17</v>
      </c>
      <c r="H10" s="13" t="s">
        <v>18</v>
      </c>
      <c r="I10" s="57" t="s">
        <v>10</v>
      </c>
      <c r="J10" s="58" t="s">
        <v>11</v>
      </c>
      <c r="K10" s="59" t="s">
        <v>23</v>
      </c>
      <c r="L10" s="68" t="s">
        <v>19</v>
      </c>
      <c r="M10" s="69" t="s">
        <v>12</v>
      </c>
      <c r="N10" s="69" t="s">
        <v>13</v>
      </c>
      <c r="O10" s="70" t="s">
        <v>14</v>
      </c>
    </row>
    <row r="11" spans="1:15" ht="28.9" customHeight="1">
      <c r="A11" s="42">
        <v>1</v>
      </c>
      <c r="B11" s="43" t="s">
        <v>25</v>
      </c>
      <c r="C11" s="44" t="s">
        <v>26</v>
      </c>
      <c r="D11" s="44" t="s">
        <v>15</v>
      </c>
      <c r="E11" s="45">
        <v>456</v>
      </c>
      <c r="F11" s="46">
        <v>94</v>
      </c>
      <c r="G11" s="47">
        <v>101</v>
      </c>
      <c r="H11" s="49">
        <v>96.3</v>
      </c>
      <c r="I11" s="46">
        <f>AVERAGE(F11:H11)</f>
        <v>97.100000000000009</v>
      </c>
      <c r="J11" s="47">
        <f>ROUND(SQRT(VAR(F11:H11)),2)</f>
        <v>3.57</v>
      </c>
      <c r="K11" s="49">
        <f>J11/I11*100</f>
        <v>3.6766220391349123</v>
      </c>
      <c r="L11" s="46">
        <f>I11*E11</f>
        <v>44277.600000000006</v>
      </c>
      <c r="M11" s="47">
        <f>L11/E11</f>
        <v>97.100000000000009</v>
      </c>
      <c r="N11" s="47">
        <f>ROUND(M11,2)</f>
        <v>97.1</v>
      </c>
      <c r="O11" s="48">
        <f>ROUND(N11*E11,2)</f>
        <v>44277.599999999999</v>
      </c>
    </row>
    <row r="12" spans="1:15" ht="28.9" customHeight="1">
      <c r="A12" s="4">
        <v>2</v>
      </c>
      <c r="B12" s="5" t="s">
        <v>27</v>
      </c>
      <c r="C12" s="6" t="s">
        <v>28</v>
      </c>
      <c r="D12" s="6" t="s">
        <v>15</v>
      </c>
      <c r="E12" s="7">
        <v>402</v>
      </c>
      <c r="F12" s="8">
        <v>134.5</v>
      </c>
      <c r="G12" s="9">
        <v>285</v>
      </c>
      <c r="H12" s="10">
        <v>169</v>
      </c>
      <c r="I12" s="61">
        <f t="shared" ref="I12:I15" si="0">AVERAGE(F12:H12)</f>
        <v>196.16666666666666</v>
      </c>
      <c r="J12" s="60">
        <f t="shared" ref="J12:J15" si="1">ROUND(SQRT(VAR(F12:H12)),2)</f>
        <v>78.84</v>
      </c>
      <c r="K12" s="66">
        <f t="shared" ref="K12:K15" si="2">J12/I12*100</f>
        <v>40.190314358538657</v>
      </c>
      <c r="L12" s="61">
        <f t="shared" ref="L12:L15" si="3">I12*E12</f>
        <v>78859</v>
      </c>
      <c r="M12" s="60">
        <f t="shared" ref="M12:M15" si="4">L12/E12</f>
        <v>196.16666666666666</v>
      </c>
      <c r="N12" s="60">
        <f t="shared" ref="N12:N15" si="5">ROUND(M12,2)</f>
        <v>196.17</v>
      </c>
      <c r="O12" s="62">
        <f t="shared" ref="O12:O15" si="6">ROUND(N12*E12,2)</f>
        <v>78860.34</v>
      </c>
    </row>
    <row r="13" spans="1:15" ht="28.9" customHeight="1">
      <c r="A13" s="4">
        <v>3</v>
      </c>
      <c r="B13" s="5" t="s">
        <v>29</v>
      </c>
      <c r="C13" s="14" t="s">
        <v>26</v>
      </c>
      <c r="D13" s="6" t="s">
        <v>15</v>
      </c>
      <c r="E13" s="7">
        <v>444</v>
      </c>
      <c r="F13" s="8">
        <v>89</v>
      </c>
      <c r="G13" s="9">
        <v>124</v>
      </c>
      <c r="H13" s="10">
        <v>114</v>
      </c>
      <c r="I13" s="61">
        <f t="shared" si="0"/>
        <v>109</v>
      </c>
      <c r="J13" s="60">
        <f t="shared" si="1"/>
        <v>18.03</v>
      </c>
      <c r="K13" s="66">
        <f t="shared" si="2"/>
        <v>16.541284403669724</v>
      </c>
      <c r="L13" s="61">
        <f t="shared" si="3"/>
        <v>48396</v>
      </c>
      <c r="M13" s="60">
        <f t="shared" si="4"/>
        <v>109</v>
      </c>
      <c r="N13" s="60">
        <f t="shared" si="5"/>
        <v>109</v>
      </c>
      <c r="O13" s="62">
        <f t="shared" si="6"/>
        <v>48396</v>
      </c>
    </row>
    <row r="14" spans="1:15" ht="28.9" customHeight="1">
      <c r="A14" s="4">
        <v>4</v>
      </c>
      <c r="B14" s="5" t="s">
        <v>30</v>
      </c>
      <c r="C14" s="6" t="s">
        <v>26</v>
      </c>
      <c r="D14" s="6" t="s">
        <v>15</v>
      </c>
      <c r="E14" s="7">
        <v>1</v>
      </c>
      <c r="F14" s="8">
        <v>158.9</v>
      </c>
      <c r="G14" s="9">
        <v>101</v>
      </c>
      <c r="H14" s="10">
        <v>160</v>
      </c>
      <c r="I14" s="61">
        <f t="shared" si="0"/>
        <v>139.96666666666667</v>
      </c>
      <c r="J14" s="60">
        <f t="shared" si="1"/>
        <v>33.75</v>
      </c>
      <c r="K14" s="66">
        <f t="shared" si="2"/>
        <v>24.112884020004763</v>
      </c>
      <c r="L14" s="61">
        <f t="shared" si="3"/>
        <v>139.96666666666667</v>
      </c>
      <c r="M14" s="60">
        <f t="shared" si="4"/>
        <v>139.96666666666667</v>
      </c>
      <c r="N14" s="60">
        <f t="shared" si="5"/>
        <v>139.97</v>
      </c>
      <c r="O14" s="62">
        <f t="shared" si="6"/>
        <v>139.97</v>
      </c>
    </row>
    <row r="15" spans="1:15" ht="28.9" customHeight="1" thickBot="1">
      <c r="A15" s="50">
        <v>5</v>
      </c>
      <c r="B15" s="51" t="s">
        <v>31</v>
      </c>
      <c r="C15" s="52" t="s">
        <v>26</v>
      </c>
      <c r="D15" s="52" t="s">
        <v>15</v>
      </c>
      <c r="E15" s="53">
        <v>576</v>
      </c>
      <c r="F15" s="54">
        <v>67</v>
      </c>
      <c r="G15" s="55">
        <v>78</v>
      </c>
      <c r="H15" s="56">
        <v>72</v>
      </c>
      <c r="I15" s="63">
        <f t="shared" si="0"/>
        <v>72.333333333333329</v>
      </c>
      <c r="J15" s="64">
        <f t="shared" si="1"/>
        <v>5.51</v>
      </c>
      <c r="K15" s="67">
        <f t="shared" si="2"/>
        <v>7.6175115207373274</v>
      </c>
      <c r="L15" s="63">
        <f t="shared" si="3"/>
        <v>41664</v>
      </c>
      <c r="M15" s="64">
        <f t="shared" si="4"/>
        <v>72.333333333333329</v>
      </c>
      <c r="N15" s="64">
        <f t="shared" si="5"/>
        <v>72.33</v>
      </c>
      <c r="O15" s="65">
        <f t="shared" si="6"/>
        <v>41662.080000000002</v>
      </c>
    </row>
    <row r="16" spans="1:15" ht="13.5" customHeight="1" thickBot="1">
      <c r="A16" s="35"/>
      <c r="B16" s="36"/>
      <c r="C16" s="37"/>
      <c r="D16" s="37"/>
      <c r="E16" s="38"/>
      <c r="F16" s="39"/>
      <c r="G16" s="39"/>
      <c r="H16" s="39"/>
      <c r="I16" s="39"/>
      <c r="J16" s="39"/>
      <c r="K16" s="39">
        <f>AVERAGE(K11:K15)</f>
        <v>18.427723268417076</v>
      </c>
      <c r="L16" s="39"/>
      <c r="M16" s="39"/>
      <c r="N16" s="40"/>
      <c r="O16" s="41"/>
    </row>
    <row r="17" spans="1:15" ht="15" thickBot="1">
      <c r="A17" s="31" t="s">
        <v>22</v>
      </c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3"/>
      <c r="O17" s="3">
        <f>ROUND(SUM(O11:O15),2)</f>
        <v>213335.99</v>
      </c>
    </row>
    <row r="18" spans="1:15" ht="24" customHeight="1">
      <c r="A18" s="22" t="s">
        <v>32</v>
      </c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</row>
    <row r="19" spans="1:1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1:1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>
      <c r="A22" s="1"/>
      <c r="B22" s="1"/>
      <c r="C22" s="1"/>
      <c r="D22" s="1"/>
      <c r="E22" s="1"/>
      <c r="F22" s="1"/>
      <c r="G22" s="1"/>
      <c r="H22" s="1">
        <v>94</v>
      </c>
      <c r="I22" s="1"/>
      <c r="J22" s="1"/>
      <c r="K22" s="1"/>
      <c r="L22" s="1"/>
      <c r="M22" s="1"/>
      <c r="N22" s="1"/>
      <c r="O22" s="1"/>
    </row>
    <row r="23" spans="1:1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1:1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</row>
    <row r="26" spans="1:1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</row>
    <row r="27" spans="1:1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1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  <row r="31" spans="1:1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</row>
    <row r="32" spans="1:1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</row>
    <row r="33" spans="1:1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</row>
    <row r="36" spans="1:1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1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1:1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1:1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1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1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1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1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1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1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1:1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1:1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1:1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1:1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1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  <row r="59" spans="1:1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</row>
    <row r="60" spans="1:1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1:1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1:1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</row>
    <row r="63" spans="1:1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</row>
    <row r="64" spans="1:1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</row>
    <row r="65" spans="1:1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</row>
    <row r="66" spans="1:1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</row>
    <row r="67" spans="1:1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</row>
    <row r="68" spans="1:1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</row>
    <row r="69" spans="1:1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</row>
    <row r="70" spans="1:1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</row>
    <row r="71" spans="1:1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</row>
    <row r="72" spans="1:1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</row>
    <row r="73" spans="1:1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</row>
    <row r="74" spans="1:1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</row>
    <row r="75" spans="1:1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</row>
    <row r="76" spans="1:1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</row>
    <row r="77" spans="1:1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</row>
    <row r="78" spans="1:1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</row>
    <row r="79" spans="1:1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</row>
    <row r="80" spans="1:1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</row>
    <row r="81" spans="1:1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</row>
    <row r="82" spans="1:1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</row>
    <row r="83" spans="1:1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</row>
    <row r="84" spans="1:1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</row>
    <row r="85" spans="1:1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</row>
    <row r="86" spans="1:1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</row>
    <row r="87" spans="1:1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</row>
    <row r="88" spans="1:1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</row>
    <row r="89" spans="1:1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</row>
    <row r="90" spans="1:1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</row>
    <row r="91" spans="1:1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</row>
    <row r="92" spans="1:1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</row>
    <row r="93" spans="1:1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</row>
    <row r="94" spans="1:1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</row>
    <row r="95" spans="1:1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</row>
    <row r="96" spans="1:1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</row>
    <row r="97" spans="1:1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</row>
    <row r="98" spans="1:1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</row>
    <row r="99" spans="1:1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</row>
    <row r="100" spans="1:1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</row>
    <row r="101" spans="1:1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</row>
    <row r="102" spans="1:1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</row>
    <row r="103" spans="1:1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</row>
    <row r="104" spans="1:1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</row>
    <row r="105" spans="1:1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</row>
    <row r="106" spans="1:1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</row>
    <row r="107" spans="1:1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</row>
    <row r="108" spans="1:1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</row>
    <row r="109" spans="1:1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</row>
    <row r="110" spans="1:1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</row>
    <row r="111" spans="1:1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</row>
    <row r="112" spans="1:1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</row>
    <row r="113" spans="1:1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</row>
    <row r="114" spans="1:1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</row>
    <row r="115" spans="1:1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</row>
    <row r="116" spans="1:1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</row>
    <row r="117" spans="1:1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</row>
    <row r="118" spans="1:1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</row>
    <row r="119" spans="1:1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</row>
    <row r="120" spans="1:1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</row>
    <row r="121" spans="1:1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</row>
    <row r="122" spans="1:1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</row>
    <row r="123" spans="1:1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</row>
    <row r="124" spans="1:1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</row>
    <row r="125" spans="1:1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</row>
    <row r="126" spans="1:1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</row>
    <row r="127" spans="1:1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</row>
    <row r="128" spans="1:1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</row>
    <row r="129" spans="1:1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</row>
    <row r="130" spans="1:1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</row>
    <row r="131" spans="1:1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</row>
    <row r="132" spans="1:1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</row>
    <row r="133" spans="1:1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</row>
    <row r="134" spans="1:1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</row>
    <row r="135" spans="1:1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</row>
    <row r="136" spans="1:1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</row>
    <row r="137" spans="1:1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</row>
    <row r="138" spans="1:1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</row>
    <row r="139" spans="1:1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</row>
    <row r="140" spans="1:1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</row>
    <row r="141" spans="1:1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</row>
    <row r="142" spans="1:1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</row>
    <row r="143" spans="1:1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</row>
    <row r="144" spans="1:1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</row>
    <row r="145" spans="1:1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</row>
    <row r="146" spans="1:1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</row>
    <row r="147" spans="1:1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</row>
    <row r="148" spans="1:1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</row>
    <row r="149" spans="1:1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</row>
    <row r="150" spans="1:1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</row>
    <row r="151" spans="1:1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</row>
    <row r="152" spans="1:1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</row>
    <row r="153" spans="1:1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</row>
    <row r="154" spans="1:1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</row>
    <row r="155" spans="1:1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</row>
    <row r="156" spans="1:1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</row>
    <row r="157" spans="1:1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</row>
    <row r="158" spans="1:1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</row>
    <row r="159" spans="1:1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</row>
    <row r="160" spans="1:1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</row>
    <row r="161" spans="1:1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</row>
    <row r="162" spans="1:1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</row>
    <row r="163" spans="1:1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</row>
    <row r="164" spans="1:1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</row>
  </sheetData>
  <mergeCells count="15">
    <mergeCell ref="L9:O9"/>
    <mergeCell ref="A18:O18"/>
    <mergeCell ref="A9:A10"/>
    <mergeCell ref="B9:B10"/>
    <mergeCell ref="D9:D10"/>
    <mergeCell ref="E9:E10"/>
    <mergeCell ref="F9:H9"/>
    <mergeCell ref="C9:C10"/>
    <mergeCell ref="A17:N17"/>
    <mergeCell ref="I9:K9"/>
    <mergeCell ref="L2:O2"/>
    <mergeCell ref="B3:O3"/>
    <mergeCell ref="B5:O5"/>
    <mergeCell ref="A6:O6"/>
    <mergeCell ref="A7:O7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НМЦД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</dc:creator>
  <cp:lastModifiedBy>Simonov Alex</cp:lastModifiedBy>
  <dcterms:created xsi:type="dcterms:W3CDTF">2026-07-01T08:17:07Z</dcterms:created>
  <dcterms:modified xsi:type="dcterms:W3CDTF">2026-10-07T09:03:34Z</dcterms:modified>
</cp:coreProperties>
</file>