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СОШ 53\ЭМ посуда и столовые приборы\"/>
    </mc:Choice>
  </mc:AlternateContent>
  <xr:revisionPtr revIDLastSave="0" documentId="8_{4FB34749-8CF4-4587-BE6C-7DB828758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1" l="1"/>
  <c r="K15" i="1" s="1"/>
  <c r="I15" i="1"/>
  <c r="L15" i="1" s="1"/>
  <c r="M15" i="1" s="1"/>
  <c r="N15" i="1" s="1"/>
  <c r="O15" i="1" s="1"/>
  <c r="L14" i="1"/>
  <c r="M14" i="1" s="1"/>
  <c r="N14" i="1" s="1"/>
  <c r="O14" i="1" s="1"/>
  <c r="J14" i="1"/>
  <c r="K14" i="1" s="1"/>
  <c r="I14" i="1"/>
  <c r="J13" i="1"/>
  <c r="K13" i="1" s="1"/>
  <c r="I13" i="1"/>
  <c r="L13" i="1" s="1"/>
  <c r="M13" i="1" s="1"/>
  <c r="N13" i="1" s="1"/>
  <c r="O13" i="1" s="1"/>
  <c r="J12" i="1"/>
  <c r="K12" i="1" s="1"/>
  <c r="I12" i="1"/>
  <c r="L12" i="1" s="1"/>
  <c r="M12" i="1" s="1"/>
  <c r="N12" i="1" s="1"/>
  <c r="O12" i="1" s="1"/>
  <c r="J11" i="1"/>
  <c r="K11" i="1" s="1"/>
  <c r="I11" i="1"/>
  <c r="L11" i="1" s="1"/>
  <c r="M11" i="1" s="1"/>
  <c r="N11" i="1" s="1"/>
  <c r="O11" i="1" s="1"/>
  <c r="O16" i="1" s="1"/>
</calcChain>
</file>

<file path=xl/sharedStrings.xml><?xml version="1.0" encoding="utf-8"?>
<sst xmlns="http://schemas.openxmlformats.org/spreadsheetml/2006/main" count="40" uniqueCount="34">
  <si>
    <t>Приложение № 2 к Извещению</t>
  </si>
  <si>
    <t>Обоснование начальной (максимальной) цены договора</t>
  </si>
  <si>
    <t>Поставка столовой посуды для нужд МАОУ СОШ № 53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</si>
  <si>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</si>
  <si>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Обоснование НМЦД проводилось по среднему арифметическому значению цен, содержащихся в трех коммерческих предложениях.</t>
  </si>
  <si>
    <t>№</t>
  </si>
  <si>
    <t>Наименование товара, работы, услуги</t>
  </si>
  <si>
    <t>ОКПД2</t>
  </si>
  <si>
    <t>Ед. изм.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</si>
  <si>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</si>
  <si>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</si>
  <si>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</si>
  <si>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</si>
  <si>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
предложение № 1
</t>
  </si>
  <si>
    <t xml:space="preserve">Коммерческое
предложение № 2
</t>
  </si>
  <si>
    <t xml:space="preserve">Коммерческое
предложение № 3
</t>
  </si>
  <si>
    <t>Средняя арифметическая цена за единицу &lt;ц&gt;</t>
  </si>
  <si>
    <t>Среднее квадратичное отклонение</t>
  </si>
  <si>
    <t>Коэффициент вариации цен V (%) (не должен превышать 33%)</t>
  </si>
  <si>
    <t>Расчет Н(М)ЦД по формуле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</si>
  <si>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единицу изм. (руб.)</t>
  </si>
  <si>
    <t>Цена за единицу изм. с округлением до сотых долей после запятой (руб.)</t>
  </si>
  <si>
    <t>Н(М)ЦД с учетом округления цены за единицу (руб.)</t>
  </si>
  <si>
    <t>Тарелка для вторых блюд</t>
  </si>
  <si>
    <t>23.13.13.112</t>
  </si>
  <si>
    <t>шт.</t>
  </si>
  <si>
    <t>Чашка чайная с ручкой</t>
  </si>
  <si>
    <t>23.13.12.120</t>
  </si>
  <si>
    <t>Тарелка глубокая</t>
  </si>
  <si>
    <t>Вилка столовая</t>
  </si>
  <si>
    <t>25.71.14.110</t>
  </si>
  <si>
    <t>Ложка столовая</t>
  </si>
  <si>
    <t>ИТОГО:</t>
  </si>
  <si>
    <t>На основании проведенного анализа рынка и расчетов, НМЦД составляет: 191 154 ,24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</si>
</sst>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9"/>
      <name val="Times New Roman"/>
    </font>
    <font>
      <sz val="11"/>
      <name val="Carlito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1" fillId="0" borderId="0" xfId="1" applyFont="1"/>
    <xf numFmtId="0" fontId="0" fillId="0" borderId="0" xfId="0"/>
    <xf numFmtId="4" fontId="3" fillId="0" borderId="13" xfId="1" applyNumberFormat="1" applyFont="1" applyBorder="1" applyAlignment="1">
      <alignment horizontal="center" vertical="center"/>
    </xf>
    <xf numFmtId="1" fontId="5" fillId="0" borderId="15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4" fontId="5" fillId="0" borderId="15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4" fontId="5" fillId="0" borderId="3" xfId="1" applyNumberFormat="1" applyFont="1" applyBorder="1" applyAlignment="1">
      <alignment horizontal="center" vertical="center" wrapText="1"/>
    </xf>
    <xf numFmtId="4" fontId="5" fillId="0" borderId="4" xfId="1" applyNumberFormat="1" applyFont="1" applyBorder="1" applyAlignment="1">
      <alignment horizontal="center" vertical="center" wrapText="1"/>
    </xf>
    <xf numFmtId="4" fontId="5" fillId="0" borderId="7" xfId="1" applyNumberFormat="1" applyFont="1" applyBorder="1" applyAlignment="1">
      <alignment horizontal="center" vertical="center" wrapText="1"/>
    </xf>
    <xf numFmtId="4" fontId="5" fillId="0" borderId="5" xfId="1" applyNumberFormat="1" applyFont="1" applyBorder="1" applyAlignment="1">
      <alignment horizontal="center" vertical="center" wrapText="1"/>
    </xf>
    <xf numFmtId="1" fontId="5" fillId="0" borderId="17" xfId="1" applyNumberFormat="1" applyFont="1" applyBorder="1" applyAlignment="1">
      <alignment horizontal="center" vertical="center" wrapText="1"/>
    </xf>
    <xf numFmtId="0" fontId="5" fillId="0" borderId="16" xfId="1" applyFont="1" applyBorder="1" applyAlignment="1">
      <alignment vertical="center" wrapText="1"/>
    </xf>
    <xf numFmtId="0" fontId="5" fillId="0" borderId="16" xfId="1" applyFont="1" applyBorder="1" applyAlignment="1">
      <alignment horizontal="center" vertical="center" wrapText="1"/>
    </xf>
    <xf numFmtId="1" fontId="5" fillId="0" borderId="18" xfId="1" applyNumberFormat="1" applyFont="1" applyBorder="1" applyAlignment="1">
      <alignment horizontal="center" vertical="center" wrapText="1"/>
    </xf>
    <xf numFmtId="4" fontId="5" fillId="0" borderId="17" xfId="1" applyNumberFormat="1" applyFont="1" applyBorder="1" applyAlignment="1">
      <alignment horizontal="center" vertical="center" wrapText="1"/>
    </xf>
    <xf numFmtId="4" fontId="5" fillId="0" borderId="16" xfId="1" applyNumberFormat="1" applyFont="1" applyBorder="1" applyAlignment="1">
      <alignment horizontal="center" vertical="center" wrapText="1"/>
    </xf>
    <xf numFmtId="4" fontId="5" fillId="0" borderId="18" xfId="1" applyNumberFormat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4" fontId="5" fillId="0" borderId="19" xfId="1" applyNumberFormat="1" applyFont="1" applyBorder="1" applyAlignment="1">
      <alignment horizontal="center" vertical="center" wrapText="1"/>
    </xf>
    <xf numFmtId="4" fontId="5" fillId="0" borderId="23" xfId="1" applyNumberFormat="1" applyFont="1" applyBorder="1" applyAlignment="1">
      <alignment horizontal="center" vertical="center" wrapText="1"/>
    </xf>
    <xf numFmtId="4" fontId="5" fillId="0" borderId="24" xfId="1" applyNumberFormat="1" applyFont="1" applyBorder="1" applyAlignment="1">
      <alignment horizontal="center" vertical="center" wrapText="1"/>
    </xf>
    <xf numFmtId="4" fontId="5" fillId="0" borderId="8" xfId="1" applyNumberFormat="1" applyFont="1" applyBorder="1" applyAlignment="1">
      <alignment horizontal="center" vertical="center" wrapText="1"/>
    </xf>
    <xf numFmtId="4" fontId="5" fillId="0" borderId="9" xfId="1" applyNumberFormat="1" applyFont="1" applyBorder="1" applyAlignment="1">
      <alignment horizontal="center" vertical="center" wrapText="1"/>
    </xf>
    <xf numFmtId="4" fontId="5" fillId="0" borderId="10" xfId="1" applyNumberFormat="1" applyFont="1" applyBorder="1" applyAlignment="1">
      <alignment horizontal="center" vertical="center" wrapText="1"/>
    </xf>
    <xf numFmtId="4" fontId="5" fillId="0" borderId="25" xfId="1" applyNumberFormat="1" applyFont="1" applyBorder="1" applyAlignment="1">
      <alignment horizontal="center" vertical="center" wrapText="1"/>
    </xf>
    <xf numFmtId="4" fontId="5" fillId="0" borderId="14" xfId="1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top" wrapText="1"/>
    </xf>
    <xf numFmtId="0" fontId="4" fillId="0" borderId="21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0" fillId="0" borderId="16" xfId="0" applyBorder="1"/>
    <xf numFmtId="0" fontId="4" fillId="0" borderId="4" xfId="1" applyFont="1" applyBorder="1" applyAlignment="1">
      <alignment horizontal="center" vertical="center" wrapText="1"/>
    </xf>
    <xf numFmtId="0" fontId="0" fillId="0" borderId="1" xfId="0" applyBorder="1"/>
    <xf numFmtId="0" fontId="1" fillId="0" borderId="0" xfId="1" applyFont="1" applyAlignment="1">
      <alignment vertical="top" wrapText="1"/>
    </xf>
    <xf numFmtId="0" fontId="0" fillId="0" borderId="0" xfId="0"/>
    <xf numFmtId="0" fontId="10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0" fillId="0" borderId="2" xfId="0" applyBorder="1"/>
    <xf numFmtId="0" fontId="4" fillId="0" borderId="3" xfId="1" applyFont="1" applyBorder="1" applyAlignment="1">
      <alignment horizontal="center" vertical="center" wrapText="1"/>
    </xf>
    <xf numFmtId="0" fontId="0" fillId="0" borderId="6" xfId="0" applyBorder="1"/>
    <xf numFmtId="0" fontId="0" fillId="0" borderId="28" xfId="0" applyBorder="1"/>
    <xf numFmtId="0" fontId="0" fillId="0" borderId="15" xfId="0" applyBorder="1"/>
    <xf numFmtId="0" fontId="8" fillId="0" borderId="30" xfId="1" applyFont="1" applyBorder="1" applyAlignment="1">
      <alignment horizontal="right" vertical="center"/>
    </xf>
    <xf numFmtId="0" fontId="0" fillId="0" borderId="11" xfId="0" applyBorder="1"/>
    <xf numFmtId="0" fontId="0" fillId="0" borderId="12" xfId="0" applyBorder="1"/>
    <xf numFmtId="0" fontId="4" fillId="0" borderId="6" xfId="1" applyFont="1" applyBorder="1" applyAlignment="1">
      <alignment horizontal="center" vertical="center" wrapText="1"/>
    </xf>
    <xf numFmtId="0" fontId="1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 applyAlignment="1">
      <alignment vertical="center" wrapText="1"/>
    </xf>
  </cellXfs>
  <cellStyles count="2">
    <cellStyle name="Normal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tabSelected="1" workbookViewId="0">
      <selection activeCell="H21" sqref="H21"/>
    </sheetView>
  </sheetViews>
  <sheetFormatPr defaultRowHeight="14.25"/>
  <cols>
    <col min="1" max="1" width="5" style="2" customWidth="1"/>
    <col min="2" max="2" width="20" style="2" customWidth="1"/>
    <col min="3" max="3" width="10.125" style="2" customWidth="1"/>
    <col min="4" max="4" width="7.125" style="2" customWidth="1"/>
    <col min="5" max="5" width="6.75" style="2" customWidth="1"/>
    <col min="6" max="6" width="13.875" style="2" customWidth="1"/>
    <col min="7" max="8" width="14.125" style="2" customWidth="1"/>
    <col min="9" max="9" width="14.5" style="2" customWidth="1"/>
    <col min="10" max="10" width="12.5" style="2" customWidth="1"/>
    <col min="11" max="11" width="11.25" style="2" customWidth="1"/>
    <col min="12" max="12" width="20.25" style="2" customWidth="1"/>
    <col min="13" max="13" width="12.75" style="2" customWidth="1"/>
    <col min="14" max="14" width="12.25" style="2" customWidth="1"/>
    <col min="15" max="15" width="13.75" style="2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61" t="s">
        <v>0</v>
      </c>
      <c r="M2" s="49"/>
      <c r="N2" s="49"/>
      <c r="O2" s="49"/>
    </row>
    <row r="3" spans="1:15" ht="15.75" customHeight="1">
      <c r="A3" s="1"/>
      <c r="B3" s="62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customHeight="1">
      <c r="A5" s="1"/>
      <c r="B5" s="63" t="s">
        <v>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>
      <c r="A6" s="48" t="s">
        <v>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>
      <c r="A7" s="48" t="s">
        <v>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ht="15" customHeight="1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7.5" customHeight="1">
      <c r="A9" s="53" t="s">
        <v>5</v>
      </c>
      <c r="B9" s="46" t="s">
        <v>6</v>
      </c>
      <c r="C9" s="44" t="s">
        <v>7</v>
      </c>
      <c r="D9" s="50" t="s">
        <v>8</v>
      </c>
      <c r="E9" s="51" t="s">
        <v>9</v>
      </c>
      <c r="F9" s="53" t="s">
        <v>10</v>
      </c>
      <c r="G9" s="54"/>
      <c r="H9" s="55"/>
      <c r="I9" s="60" t="s">
        <v>11</v>
      </c>
      <c r="J9" s="54"/>
      <c r="K9" s="54"/>
      <c r="L9" s="53" t="s">
        <v>12</v>
      </c>
      <c r="M9" s="54"/>
      <c r="N9" s="54"/>
      <c r="O9" s="55"/>
    </row>
    <row r="10" spans="1:15" ht="161.25" customHeight="1" thickBot="1">
      <c r="A10" s="56"/>
      <c r="B10" s="47"/>
      <c r="C10" s="45"/>
      <c r="D10" s="47"/>
      <c r="E10" s="52"/>
      <c r="F10" s="42" t="s">
        <v>13</v>
      </c>
      <c r="G10" s="43" t="s">
        <v>14</v>
      </c>
      <c r="H10" s="11" t="s">
        <v>15</v>
      </c>
      <c r="I10" s="28" t="s">
        <v>16</v>
      </c>
      <c r="J10" s="29" t="s">
        <v>17</v>
      </c>
      <c r="K10" s="30" t="s">
        <v>18</v>
      </c>
      <c r="L10" s="39" t="s">
        <v>19</v>
      </c>
      <c r="M10" s="40" t="s">
        <v>20</v>
      </c>
      <c r="N10" s="40" t="s">
        <v>21</v>
      </c>
      <c r="O10" s="41" t="s">
        <v>22</v>
      </c>
    </row>
    <row r="11" spans="1:15" ht="28.9" customHeight="1">
      <c r="A11" s="13">
        <v>1</v>
      </c>
      <c r="B11" s="14" t="s">
        <v>23</v>
      </c>
      <c r="C11" s="15" t="s">
        <v>24</v>
      </c>
      <c r="D11" s="15" t="s">
        <v>25</v>
      </c>
      <c r="E11" s="16">
        <v>330</v>
      </c>
      <c r="F11" s="17">
        <v>101</v>
      </c>
      <c r="G11" s="18">
        <v>94.02</v>
      </c>
      <c r="H11" s="20">
        <v>95</v>
      </c>
      <c r="I11" s="17">
        <f>AVERAGE(F11:H11)</f>
        <v>96.673333333333332</v>
      </c>
      <c r="J11" s="18">
        <f>ROUND(SQRT(VAR(F11:H11)),2)</f>
        <v>3.78</v>
      </c>
      <c r="K11" s="20">
        <f>J11/I11*100</f>
        <v>3.9100751672298464</v>
      </c>
      <c r="L11" s="17">
        <f>I11*E11</f>
        <v>31902.2</v>
      </c>
      <c r="M11" s="18">
        <f>L11/E11</f>
        <v>96.673333333333332</v>
      </c>
      <c r="N11" s="18">
        <f>ROUND(M11,2)</f>
        <v>96.67</v>
      </c>
      <c r="O11" s="19">
        <f>ROUND(N11*E11,2)</f>
        <v>31901.1</v>
      </c>
    </row>
    <row r="12" spans="1:15" ht="28.9" customHeight="1">
      <c r="A12" s="4">
        <v>2</v>
      </c>
      <c r="B12" s="5" t="s">
        <v>26</v>
      </c>
      <c r="C12" s="6" t="s">
        <v>27</v>
      </c>
      <c r="D12" s="6" t="s">
        <v>25</v>
      </c>
      <c r="E12" s="7">
        <v>324</v>
      </c>
      <c r="F12" s="8">
        <v>185</v>
      </c>
      <c r="G12" s="9">
        <v>174</v>
      </c>
      <c r="H12" s="10">
        <v>205</v>
      </c>
      <c r="I12" s="32">
        <f>AVERAGE(F12:H12)</f>
        <v>188</v>
      </c>
      <c r="J12" s="31">
        <f>ROUND(SQRT(VAR(F12:H12)),2)</f>
        <v>15.72</v>
      </c>
      <c r="K12" s="37">
        <f>J12/I12*100</f>
        <v>8.3617021276595747</v>
      </c>
      <c r="L12" s="32">
        <f>I12*E12</f>
        <v>60912</v>
      </c>
      <c r="M12" s="31">
        <f>L12/E12</f>
        <v>188</v>
      </c>
      <c r="N12" s="31">
        <f>ROUND(M12,2)</f>
        <v>188</v>
      </c>
      <c r="O12" s="33">
        <f>ROUND(N12*E12,2)</f>
        <v>60912</v>
      </c>
    </row>
    <row r="13" spans="1:15" ht="28.9" customHeight="1">
      <c r="A13" s="4">
        <v>3</v>
      </c>
      <c r="B13" s="5" t="s">
        <v>28</v>
      </c>
      <c r="C13" s="12" t="s">
        <v>24</v>
      </c>
      <c r="D13" s="6" t="s">
        <v>25</v>
      </c>
      <c r="E13" s="7">
        <v>330</v>
      </c>
      <c r="F13" s="8">
        <v>124</v>
      </c>
      <c r="G13" s="9">
        <v>95</v>
      </c>
      <c r="H13" s="10">
        <v>115</v>
      </c>
      <c r="I13" s="32">
        <f>AVERAGE(F13:H13)</f>
        <v>111.33333333333333</v>
      </c>
      <c r="J13" s="31">
        <f>ROUND(SQRT(VAR(F13:H13)),2)</f>
        <v>14.84</v>
      </c>
      <c r="K13" s="37">
        <f>J13/I13*100</f>
        <v>13.32934131736527</v>
      </c>
      <c r="L13" s="32">
        <f>I13*E13</f>
        <v>36740</v>
      </c>
      <c r="M13" s="31">
        <f>L13/E13</f>
        <v>111.33333333333333</v>
      </c>
      <c r="N13" s="31">
        <f>ROUND(M13,2)</f>
        <v>111.33</v>
      </c>
      <c r="O13" s="33">
        <f>ROUND(N13*E13,2)</f>
        <v>36738.9</v>
      </c>
    </row>
    <row r="14" spans="1:15" ht="28.9" customHeight="1">
      <c r="A14" s="4">
        <v>4</v>
      </c>
      <c r="B14" s="5" t="s">
        <v>29</v>
      </c>
      <c r="C14" s="6" t="s">
        <v>30</v>
      </c>
      <c r="D14" s="6" t="s">
        <v>25</v>
      </c>
      <c r="E14" s="7">
        <v>336</v>
      </c>
      <c r="F14" s="8">
        <v>95</v>
      </c>
      <c r="G14" s="9">
        <v>84</v>
      </c>
      <c r="H14" s="10">
        <v>93</v>
      </c>
      <c r="I14" s="32">
        <f>AVERAGE(F14:H14)</f>
        <v>90.666666666666671</v>
      </c>
      <c r="J14" s="31">
        <f>ROUND(SQRT(VAR(F14:H14)),2)</f>
        <v>5.86</v>
      </c>
      <c r="K14" s="37">
        <f>J14/I14*100</f>
        <v>6.4632352941176476</v>
      </c>
      <c r="L14" s="32">
        <f>I14*E14</f>
        <v>30464</v>
      </c>
      <c r="M14" s="31">
        <f>L14/E14</f>
        <v>90.666666666666671</v>
      </c>
      <c r="N14" s="31">
        <f>ROUND(M14,2)</f>
        <v>90.67</v>
      </c>
      <c r="O14" s="33">
        <f>ROUND(N14*E14,2)</f>
        <v>30465.119999999999</v>
      </c>
    </row>
    <row r="15" spans="1:15" ht="28.9" customHeight="1" thickBot="1">
      <c r="A15" s="21">
        <v>5</v>
      </c>
      <c r="B15" s="22" t="s">
        <v>31</v>
      </c>
      <c r="C15" s="23" t="s">
        <v>30</v>
      </c>
      <c r="D15" s="23" t="s">
        <v>25</v>
      </c>
      <c r="E15" s="24">
        <v>336</v>
      </c>
      <c r="F15" s="25">
        <v>101</v>
      </c>
      <c r="G15" s="26">
        <v>84</v>
      </c>
      <c r="H15" s="27">
        <v>93</v>
      </c>
      <c r="I15" s="34">
        <f>AVERAGE(F15:H15)</f>
        <v>92.666666666666671</v>
      </c>
      <c r="J15" s="35">
        <f>ROUND(SQRT(VAR(F15:H15)),2)</f>
        <v>8.5</v>
      </c>
      <c r="K15" s="38">
        <f>J15/I15*100</f>
        <v>9.1726618705035978</v>
      </c>
      <c r="L15" s="34">
        <f>I15*E15</f>
        <v>31136</v>
      </c>
      <c r="M15" s="35">
        <f>L15/E15</f>
        <v>92.666666666666671</v>
      </c>
      <c r="N15" s="35">
        <f>ROUND(M15,2)</f>
        <v>92.67</v>
      </c>
      <c r="O15" s="36">
        <f>ROUND(N15*E15,2)</f>
        <v>31137.119999999999</v>
      </c>
    </row>
    <row r="16" spans="1:15" ht="15" customHeight="1" thickBot="1">
      <c r="A16" s="57" t="s">
        <v>32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9"/>
      <c r="O16" s="3">
        <f>ROUND(SUM(O11:O15),2)</f>
        <v>191154.24</v>
      </c>
    </row>
    <row r="17" spans="1:15" ht="24" customHeight="1">
      <c r="A17" s="64" t="s">
        <v>33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</sheetData>
  <mergeCells count="15">
    <mergeCell ref="A17:O17"/>
    <mergeCell ref="A16:N16"/>
    <mergeCell ref="I9:K9"/>
    <mergeCell ref="L2:O2"/>
    <mergeCell ref="B3:O3"/>
    <mergeCell ref="B5:O5"/>
    <mergeCell ref="F9:H9"/>
    <mergeCell ref="A6:O6"/>
    <mergeCell ref="C9:C10"/>
    <mergeCell ref="B9:B10"/>
    <mergeCell ref="A7:O7"/>
    <mergeCell ref="D9:D10"/>
    <mergeCell ref="E9:E10"/>
    <mergeCell ref="L9:O9"/>
    <mergeCell ref="A9:A1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Дрига Ирина</cp:lastModifiedBy>
  <dcterms:created xsi:type="dcterms:W3CDTF">2026-07-01T08:17:07Z</dcterms:created>
  <dcterms:modified xsi:type="dcterms:W3CDTF">2026-10-08T05:32:04Z</dcterms:modified>
</cp:coreProperties>
</file>