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C:\Users\Ira_e\Desktop\Документация\СОШ 111\"/>
    </mc:Choice>
  </mc:AlternateContent>
  <xr:revisionPtr revIDLastSave="0" documentId="8_{9237540A-7DEA-450A-B033-3D286FCF47A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НМЦД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I10" i="1" l="1"/>
  <c r="I11" i="1"/>
  <c r="L11" i="1" s="1"/>
  <c r="M11" i="1" s="1"/>
  <c r="N11" i="1" s="1"/>
  <c r="O11" i="1" s="1"/>
  <c r="I12" i="1"/>
  <c r="L12" i="1" s="1"/>
  <c r="M12" i="1" s="1"/>
  <c r="N12" i="1" s="1"/>
  <c r="O12" i="1" s="1"/>
  <c r="I13" i="1"/>
  <c r="I14" i="1"/>
  <c r="L14" i="1" s="1"/>
  <c r="M14" i="1" s="1"/>
  <c r="N14" i="1" s="1"/>
  <c r="O14" i="1" s="1"/>
  <c r="I15" i="1"/>
  <c r="L15" i="1" s="1"/>
  <c r="M15" i="1" s="1"/>
  <c r="N15" i="1" s="1"/>
  <c r="O15" i="1" s="1"/>
  <c r="I16" i="1"/>
  <c r="L16" i="1" s="1"/>
  <c r="M16" i="1" s="1"/>
  <c r="N16" i="1" s="1"/>
  <c r="O16" i="1" s="1"/>
  <c r="I17" i="1"/>
  <c r="L17" i="1" s="1"/>
  <c r="M17" i="1" s="1"/>
  <c r="N17" i="1" s="1"/>
  <c r="O17" i="1" s="1"/>
  <c r="I18" i="1"/>
  <c r="L18" i="1" s="1"/>
  <c r="M18" i="1" s="1"/>
  <c r="N18" i="1" s="1"/>
  <c r="O18" i="1" s="1"/>
  <c r="I19" i="1"/>
  <c r="L19" i="1" s="1"/>
  <c r="M19" i="1" s="1"/>
  <c r="N19" i="1" s="1"/>
  <c r="O19" i="1" s="1"/>
  <c r="I9" i="1"/>
  <c r="L9" i="1" s="1"/>
  <c r="M9" i="1" s="1"/>
  <c r="N9" i="1" s="1"/>
  <c r="O9" i="1" s="1"/>
  <c r="G19" i="1"/>
  <c r="J19" i="1" s="1"/>
  <c r="J18" i="1"/>
  <c r="J17" i="1"/>
  <c r="J16" i="1"/>
  <c r="J15" i="1"/>
  <c r="J14" i="1"/>
  <c r="K14" i="1" s="1"/>
  <c r="J13" i="1"/>
  <c r="K13" i="1" s="1"/>
  <c r="L13" i="1"/>
  <c r="M13" i="1" s="1"/>
  <c r="N13" i="1" s="1"/>
  <c r="O13" i="1" s="1"/>
  <c r="J12" i="1"/>
  <c r="J11" i="1"/>
  <c r="K11" i="1" s="1"/>
  <c r="J10" i="1"/>
  <c r="K10" i="1" s="1"/>
  <c r="L10" i="1"/>
  <c r="M10" i="1" s="1"/>
  <c r="N10" i="1" s="1"/>
  <c r="O10" i="1" s="1"/>
  <c r="J9" i="1"/>
  <c r="K9" i="1" s="1"/>
  <c r="K15" i="1" l="1"/>
  <c r="O20" i="1"/>
  <c r="K19" i="1"/>
  <c r="K16" i="1"/>
  <c r="K12" i="1"/>
  <c r="K18" i="1"/>
  <c r="K17" i="1"/>
</calcChain>
</file>

<file path=xl/sharedStrings.xml><?xml version="1.0" encoding="utf-8"?>
<sst xmlns="http://schemas.openxmlformats.org/spreadsheetml/2006/main" count="57" uniqueCount="42">
  <si>
    <t>Приложение № 2 к Извещению</t>
  </si>
  <si>
    <t>Обоснование начальной (максимальной) цены договора</t>
  </si>
  <si>
    <t>Поставка столовой посуды для нужд МАОУ СОШ № 111</t>
  </si>
  <si>
    <t>Для определения начальной (максимальной) цены договора (далее - НМЦД) применен метод сопоставимых рыночных цен (анализ рынка). Метод сопоставимых рыночных цен (анализа рынка) является приоритетным для определения и обоснования начальной (максимальной) цены договора, цены договора, заключаемого с единственным поставщиком (подрядчиком, исполнителем).</t>
  </si>
  <si>
    <t>№</t>
  </si>
  <si>
    <t>Наименование товара, работы, услуги</t>
  </si>
  <si>
    <t>ОКПД2</t>
  </si>
  <si>
    <t>Ед. изм.</t>
  </si>
  <si>
    <t>Кол-во</t>
  </si>
  <si>
    <t>Коммерческие предложения (руб./ед.изм.)</t>
  </si>
  <si>
    <t>Однородность совокупности значений выявленных цен, используемых в расчете Н(М)ЦД</t>
  </si>
  <si>
    <t>Н(М)ЦД, определяемая методом сопоставимых рыночных цен (анализа рынка)</t>
  </si>
  <si>
    <t>Среднее квадратичное отклонение</t>
  </si>
  <si>
    <t>Коэффициент вариации цен V (%) (не должен превышать 33%)</t>
  </si>
  <si>
    <t>Расчет Н(М)ЦД по формуле                                  v - количество (объем) закупаемого товара (работы, услуги);
n - количество значений, используемых в расчете;
i - номер источника ценовой информации;
     - цена единицы</t>
  </si>
  <si>
    <t>Цена за единицу изм. (руб.)</t>
  </si>
  <si>
    <t>Цена за единицу изм. с округлением до сотых долей после запятой (руб.)</t>
  </si>
  <si>
    <t>Н(М)ЦД с учетом округления цены за единицу (руб.)</t>
  </si>
  <si>
    <t>Сковорода</t>
  </si>
  <si>
    <t>25.99.12.112</t>
  </si>
  <si>
    <t>шт.</t>
  </si>
  <si>
    <t>Сито с ручкой</t>
  </si>
  <si>
    <t>Ведро с крышкой</t>
  </si>
  <si>
    <t>Доска разделочная</t>
  </si>
  <si>
    <t>16.29.12.000</t>
  </si>
  <si>
    <t>Лопатка поварская</t>
  </si>
  <si>
    <t>25.71.14.110</t>
  </si>
  <si>
    <t>Ложка гарнирная</t>
  </si>
  <si>
    <t>Салатник</t>
  </si>
  <si>
    <t>23.13.13.112</t>
  </si>
  <si>
    <t>Кружка чайная с ручкой</t>
  </si>
  <si>
    <t>23.13.12.120</t>
  </si>
  <si>
    <t>Поднос прямоугольный</t>
  </si>
  <si>
    <t>22.29.23.110</t>
  </si>
  <si>
    <t>Тарелка десертная</t>
  </si>
  <si>
    <t>Вилка столовая</t>
  </si>
  <si>
    <t>ИТОГО:</t>
  </si>
  <si>
    <t>Коммерческое
предложение № 1</t>
  </si>
  <si>
    <t>Коммерческое
предложение № 2</t>
  </si>
  <si>
    <t>Коммерческое
предложение № 3</t>
  </si>
  <si>
    <t>Средняя арифметическая цена за единицу &lt;ц&gt;</t>
  </si>
  <si>
    <t>На основании проведенного анализа рынка и расчетов, НМЦД составляет: 274 514,89 рублей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</si>
</sst>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>
    <font>
      <sz val="11"/>
      <name val="Carlito"/>
    </font>
    <font>
      <sz val="10"/>
      <name val="Times New Roman"/>
    </font>
    <font>
      <b/>
      <sz val="12"/>
      <name val="Times New Roman"/>
    </font>
    <font>
      <b/>
      <sz val="10"/>
      <name val="Times New Roman"/>
    </font>
    <font>
      <b/>
      <sz val="9"/>
      <name val="Times New Roman"/>
    </font>
    <font>
      <sz val="9"/>
      <name val="Times New Roman"/>
    </font>
    <font>
      <sz val="11"/>
      <name val="Carlito"/>
    </font>
    <font>
      <sz val="10"/>
      <name val="Times New Roman"/>
      <family val="1"/>
    </font>
    <font>
      <b/>
      <sz val="10"/>
      <name val="Times New Roman"/>
      <family val="1"/>
    </font>
    <font>
      <b/>
      <sz val="12"/>
      <name val="Times New Roman"/>
      <family val="1"/>
    </font>
    <font>
      <b/>
      <sz val="9"/>
      <name val="Times New Roman"/>
      <family val="1"/>
    </font>
    <font>
      <sz val="9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1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6" fillId="0" borderId="0"/>
  </cellStyleXfs>
  <cellXfs count="66">
    <xf numFmtId="0" fontId="0" fillId="0" borderId="0" xfId="0"/>
    <xf numFmtId="0" fontId="1" fillId="2" borderId="0" xfId="1" applyFont="1" applyFill="1"/>
    <xf numFmtId="0" fontId="0" fillId="2" borderId="0" xfId="0" applyFill="1"/>
    <xf numFmtId="0" fontId="1" fillId="2" borderId="0" xfId="1" applyFont="1" applyFill="1" applyAlignment="1">
      <alignment horizontal="right"/>
    </xf>
    <xf numFmtId="0" fontId="0" fillId="2" borderId="0" xfId="0" applyFill="1"/>
    <xf numFmtId="0" fontId="2" fillId="2" borderId="0" xfId="1" applyFont="1" applyFill="1" applyAlignment="1">
      <alignment horizontal="center"/>
    </xf>
    <xf numFmtId="0" fontId="9" fillId="2" borderId="0" xfId="1" applyFont="1" applyFill="1" applyAlignment="1">
      <alignment horizontal="center"/>
    </xf>
    <xf numFmtId="0" fontId="1" fillId="2" borderId="0" xfId="1" applyFont="1" applyFill="1" applyAlignment="1">
      <alignment vertical="top" wrapText="1"/>
    </xf>
    <xf numFmtId="0" fontId="0" fillId="2" borderId="0" xfId="0" applyNumberFormat="1" applyFont="1" applyFill="1" applyBorder="1"/>
    <xf numFmtId="0" fontId="4" fillId="2" borderId="3" xfId="1" applyFont="1" applyFill="1" applyBorder="1" applyAlignment="1">
      <alignment horizontal="center" vertical="center" wrapText="1"/>
    </xf>
    <xf numFmtId="0" fontId="4" fillId="2" borderId="4" xfId="1" applyFont="1" applyFill="1" applyBorder="1" applyAlignment="1">
      <alignment horizontal="center" vertical="center" wrapText="1"/>
    </xf>
    <xf numFmtId="0" fontId="10" fillId="2" borderId="29" xfId="1" applyFont="1" applyFill="1" applyBorder="1" applyAlignment="1">
      <alignment horizontal="center" vertical="center" wrapText="1"/>
    </xf>
    <xf numFmtId="0" fontId="10" fillId="2" borderId="4" xfId="1" applyFont="1" applyFill="1" applyBorder="1" applyAlignment="1">
      <alignment horizontal="center" vertical="center" wrapText="1"/>
    </xf>
    <xf numFmtId="0" fontId="4" fillId="2" borderId="5" xfId="1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28" xfId="0" applyFill="1" applyBorder="1"/>
    <xf numFmtId="0" fontId="4" fillId="2" borderId="6" xfId="1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" xfId="0" applyFill="1" applyBorder="1"/>
    <xf numFmtId="0" fontId="0" fillId="2" borderId="16" xfId="0" applyFill="1" applyBorder="1"/>
    <xf numFmtId="0" fontId="0" fillId="2" borderId="2" xfId="0" applyFill="1" applyBorder="1"/>
    <xf numFmtId="0" fontId="4" fillId="2" borderId="8" xfId="0" applyNumberFormat="1" applyFont="1" applyFill="1" applyBorder="1" applyAlignment="1">
      <alignment horizontal="center" vertical="center" wrapText="1"/>
    </xf>
    <xf numFmtId="0" fontId="4" fillId="2" borderId="9" xfId="0" applyNumberFormat="1" applyFont="1" applyFill="1" applyBorder="1" applyAlignment="1">
      <alignment horizontal="center" vertical="center" wrapText="1"/>
    </xf>
    <xf numFmtId="0" fontId="4" fillId="2" borderId="10" xfId="0" applyNumberFormat="1" applyFont="1" applyFill="1" applyBorder="1" applyAlignment="1">
      <alignment horizontal="center" vertical="center" wrapText="1"/>
    </xf>
    <xf numFmtId="0" fontId="4" fillId="2" borderId="20" xfId="0" applyNumberFormat="1" applyFont="1" applyFill="1" applyBorder="1" applyAlignment="1">
      <alignment horizontal="center" vertical="center" wrapText="1"/>
    </xf>
    <xf numFmtId="0" fontId="10" fillId="2" borderId="21" xfId="1" applyFont="1" applyFill="1" applyBorder="1" applyAlignment="1">
      <alignment horizontal="center" vertical="center" wrapText="1"/>
    </xf>
    <xf numFmtId="0" fontId="10" fillId="2" borderId="22" xfId="1" applyFont="1" applyFill="1" applyBorder="1" applyAlignment="1">
      <alignment horizontal="center" vertical="center" wrapText="1"/>
    </xf>
    <xf numFmtId="0" fontId="7" fillId="2" borderId="26" xfId="0" applyFont="1" applyFill="1" applyBorder="1" applyAlignment="1">
      <alignment horizontal="center" vertical="top" wrapText="1"/>
    </xf>
    <xf numFmtId="0" fontId="4" fillId="2" borderId="21" xfId="1" applyFont="1" applyFill="1" applyBorder="1" applyAlignment="1">
      <alignment horizontal="center" vertical="center" wrapText="1"/>
    </xf>
    <xf numFmtId="0" fontId="4" fillId="2" borderId="27" xfId="1" applyFont="1" applyFill="1" applyBorder="1" applyAlignment="1">
      <alignment horizontal="center" vertical="center" wrapText="1"/>
    </xf>
    <xf numFmtId="1" fontId="5" fillId="2" borderId="3" xfId="0" applyNumberFormat="1" applyFont="1" applyFill="1" applyBorder="1" applyAlignment="1">
      <alignment horizontal="center" vertical="center" wrapText="1"/>
    </xf>
    <xf numFmtId="0" fontId="5" fillId="2" borderId="4" xfId="0" applyNumberFormat="1" applyFont="1" applyFill="1" applyBorder="1" applyAlignment="1">
      <alignment vertical="center" wrapText="1"/>
    </xf>
    <xf numFmtId="0" fontId="5" fillId="2" borderId="4" xfId="0" applyNumberFormat="1" applyFont="1" applyFill="1" applyBorder="1" applyAlignment="1">
      <alignment horizontal="center" vertical="center" wrapText="1"/>
    </xf>
    <xf numFmtId="1" fontId="5" fillId="2" borderId="5" xfId="0" applyNumberFormat="1" applyFont="1" applyFill="1" applyBorder="1" applyAlignment="1">
      <alignment horizontal="center" vertical="center" wrapText="1"/>
    </xf>
    <xf numFmtId="4" fontId="5" fillId="2" borderId="3" xfId="0" applyNumberFormat="1" applyFont="1" applyFill="1" applyBorder="1" applyAlignment="1">
      <alignment horizontal="center" vertical="center" wrapText="1"/>
    </xf>
    <xf numFmtId="4" fontId="5" fillId="2" borderId="4" xfId="0" applyNumberFormat="1" applyFont="1" applyFill="1" applyBorder="1" applyAlignment="1">
      <alignment horizontal="center" vertical="center" wrapText="1"/>
    </xf>
    <xf numFmtId="4" fontId="5" fillId="2" borderId="5" xfId="0" applyNumberFormat="1" applyFont="1" applyFill="1" applyBorder="1" applyAlignment="1">
      <alignment horizontal="center" vertical="center" wrapText="1"/>
    </xf>
    <xf numFmtId="4" fontId="5" fillId="2" borderId="7" xfId="0" applyNumberFormat="1" applyFont="1" applyFill="1" applyBorder="1" applyAlignment="1">
      <alignment horizontal="center" vertical="center" wrapText="1"/>
    </xf>
    <xf numFmtId="1" fontId="5" fillId="2" borderId="15" xfId="0" applyNumberFormat="1" applyFont="1" applyFill="1" applyBorder="1" applyAlignment="1">
      <alignment horizontal="center" vertical="center" wrapText="1"/>
    </xf>
    <xf numFmtId="0" fontId="5" fillId="2" borderId="1" xfId="0" applyNumberFormat="1" applyFont="1" applyFill="1" applyBorder="1" applyAlignment="1">
      <alignment vertical="center" wrapText="1"/>
    </xf>
    <xf numFmtId="0" fontId="5" fillId="2" borderId="1" xfId="0" applyNumberFormat="1" applyFont="1" applyFill="1" applyBorder="1" applyAlignment="1">
      <alignment horizontal="center" vertical="center" wrapText="1"/>
    </xf>
    <xf numFmtId="1" fontId="5" fillId="2" borderId="2" xfId="0" applyNumberFormat="1" applyFont="1" applyFill="1" applyBorder="1" applyAlignment="1">
      <alignment horizontal="center" vertical="center" wrapText="1"/>
    </xf>
    <xf numFmtId="4" fontId="5" fillId="2" borderId="15" xfId="0" applyNumberFormat="1" applyFont="1" applyFill="1" applyBorder="1" applyAlignment="1">
      <alignment horizontal="center" vertical="center" wrapText="1"/>
    </xf>
    <xf numFmtId="4" fontId="5" fillId="2" borderId="1" xfId="0" applyNumberFormat="1" applyFont="1" applyFill="1" applyBorder="1" applyAlignment="1">
      <alignment horizontal="center" vertical="center" wrapText="1"/>
    </xf>
    <xf numFmtId="4" fontId="5" fillId="2" borderId="2" xfId="0" applyNumberFormat="1" applyFont="1" applyFill="1" applyBorder="1" applyAlignment="1">
      <alignment horizontal="center" vertical="center" wrapText="1"/>
    </xf>
    <xf numFmtId="4" fontId="5" fillId="2" borderId="19" xfId="0" applyNumberFormat="1" applyFont="1" applyFill="1" applyBorder="1" applyAlignment="1">
      <alignment horizontal="center" vertical="center" wrapText="1"/>
    </xf>
    <xf numFmtId="4" fontId="5" fillId="2" borderId="25" xfId="0" applyNumberFormat="1" applyFont="1" applyFill="1" applyBorder="1" applyAlignment="1">
      <alignment horizontal="center" vertical="center" wrapText="1"/>
    </xf>
    <xf numFmtId="4" fontId="5" fillId="2" borderId="23" xfId="0" applyNumberFormat="1" applyFont="1" applyFill="1" applyBorder="1" applyAlignment="1">
      <alignment horizontal="center" vertical="center" wrapText="1"/>
    </xf>
    <xf numFmtId="4" fontId="5" fillId="2" borderId="24" xfId="0" applyNumberFormat="1" applyFont="1" applyFill="1" applyBorder="1" applyAlignment="1">
      <alignment horizontal="center" vertical="center" wrapText="1"/>
    </xf>
    <xf numFmtId="0" fontId="11" fillId="2" borderId="1" xfId="0" applyNumberFormat="1" applyFont="1" applyFill="1" applyBorder="1" applyAlignment="1">
      <alignment horizontal="center" vertical="center" wrapText="1"/>
    </xf>
    <xf numFmtId="1" fontId="5" fillId="2" borderId="17" xfId="0" applyNumberFormat="1" applyFont="1" applyFill="1" applyBorder="1" applyAlignment="1">
      <alignment horizontal="center" vertical="center" wrapText="1"/>
    </xf>
    <xf numFmtId="0" fontId="5" fillId="2" borderId="16" xfId="0" applyNumberFormat="1" applyFont="1" applyFill="1" applyBorder="1" applyAlignment="1">
      <alignment vertical="center" wrapText="1"/>
    </xf>
    <xf numFmtId="0" fontId="5" fillId="2" borderId="16" xfId="0" applyNumberFormat="1" applyFont="1" applyFill="1" applyBorder="1" applyAlignment="1">
      <alignment horizontal="center" vertical="center" wrapText="1"/>
    </xf>
    <xf numFmtId="1" fontId="5" fillId="2" borderId="18" xfId="0" applyNumberFormat="1" applyFont="1" applyFill="1" applyBorder="1" applyAlignment="1">
      <alignment horizontal="center" vertical="center" wrapText="1"/>
    </xf>
    <xf numFmtId="4" fontId="5" fillId="2" borderId="17" xfId="0" applyNumberFormat="1" applyFont="1" applyFill="1" applyBorder="1" applyAlignment="1">
      <alignment horizontal="center" vertical="center" wrapText="1"/>
    </xf>
    <xf numFmtId="4" fontId="5" fillId="2" borderId="16" xfId="0" applyNumberFormat="1" applyFont="1" applyFill="1" applyBorder="1" applyAlignment="1">
      <alignment horizontal="center" vertical="center" wrapText="1"/>
    </xf>
    <xf numFmtId="4" fontId="5" fillId="2" borderId="18" xfId="0" applyNumberFormat="1" applyFont="1" applyFill="1" applyBorder="1" applyAlignment="1">
      <alignment horizontal="center" vertical="center" wrapText="1"/>
    </xf>
    <xf numFmtId="4" fontId="5" fillId="2" borderId="9" xfId="0" applyNumberFormat="1" applyFont="1" applyFill="1" applyBorder="1" applyAlignment="1">
      <alignment horizontal="center" vertical="center" wrapText="1"/>
    </xf>
    <xf numFmtId="4" fontId="5" fillId="2" borderId="14" xfId="0" applyNumberFormat="1" applyFont="1" applyFill="1" applyBorder="1" applyAlignment="1">
      <alignment horizontal="center" vertical="center" wrapText="1"/>
    </xf>
    <xf numFmtId="4" fontId="5" fillId="2" borderId="8" xfId="0" applyNumberFormat="1" applyFont="1" applyFill="1" applyBorder="1" applyAlignment="1">
      <alignment horizontal="center" vertical="center" wrapText="1"/>
    </xf>
    <xf numFmtId="4" fontId="5" fillId="2" borderId="10" xfId="0" applyNumberFormat="1" applyFont="1" applyFill="1" applyBorder="1" applyAlignment="1">
      <alignment horizontal="center" vertical="center" wrapText="1"/>
    </xf>
    <xf numFmtId="0" fontId="8" fillId="2" borderId="30" xfId="0" applyNumberFormat="1" applyFont="1" applyFill="1" applyBorder="1" applyAlignment="1">
      <alignment horizontal="right" vertical="center"/>
    </xf>
    <xf numFmtId="0" fontId="0" fillId="2" borderId="11" xfId="0" applyNumberFormat="1" applyFont="1" applyFill="1" applyBorder="1"/>
    <xf numFmtId="0" fontId="0" fillId="2" borderId="12" xfId="0" applyNumberFormat="1" applyFont="1" applyFill="1" applyBorder="1"/>
    <xf numFmtId="4" fontId="3" fillId="2" borderId="13" xfId="0" applyNumberFormat="1" applyFont="1" applyFill="1" applyBorder="1" applyAlignment="1">
      <alignment horizontal="center" vertical="center"/>
    </xf>
    <xf numFmtId="0" fontId="8" fillId="2" borderId="0" xfId="0" applyNumberFormat="1" applyFont="1" applyFill="1" applyBorder="1" applyAlignment="1">
      <alignment vertical="center" wrapText="1"/>
    </xf>
  </cellXfs>
  <cellStyles count="2">
    <cellStyle name="Normal" xfId="1" xr:uid="{00000000-0005-0000-0000-000000000000}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solidFill>
          <a:schemeClr val="dk1"/>
        </a:solidFill>
        <a:solidFill>
          <a:schemeClr val="accent1"/>
        </a:soli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161"/>
  <sheetViews>
    <sheetView tabSelected="1" workbookViewId="0">
      <selection activeCell="P8" sqref="P8"/>
    </sheetView>
  </sheetViews>
  <sheetFormatPr defaultRowHeight="14.25"/>
  <cols>
    <col min="1" max="1" width="5" style="2" customWidth="1"/>
    <col min="2" max="2" width="20" style="2" customWidth="1"/>
    <col min="3" max="3" width="10.125" style="2" customWidth="1"/>
    <col min="4" max="4" width="7.125" style="2" customWidth="1"/>
    <col min="5" max="5" width="6.75" style="2" customWidth="1"/>
    <col min="6" max="6" width="13.875" style="2" customWidth="1"/>
    <col min="7" max="8" width="14.125" style="2" customWidth="1"/>
    <col min="9" max="9" width="14.5" style="2" customWidth="1"/>
    <col min="10" max="10" width="12.5" style="2" customWidth="1"/>
    <col min="11" max="11" width="11.25" style="2" customWidth="1"/>
    <col min="12" max="12" width="20.25" style="2" customWidth="1"/>
    <col min="13" max="13" width="12.75" style="2" customWidth="1"/>
    <col min="14" max="14" width="12.25" style="2" customWidth="1"/>
    <col min="15" max="15" width="13.75" style="2" customWidth="1"/>
    <col min="16" max="16384" width="9" style="2"/>
  </cols>
  <sheetData>
    <row r="1" spans="1:1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3" t="s">
        <v>0</v>
      </c>
      <c r="M2" s="4"/>
      <c r="N2" s="4"/>
      <c r="O2" s="4"/>
    </row>
    <row r="3" spans="1:15" ht="15.75" customHeight="1">
      <c r="A3" s="1"/>
      <c r="B3" s="5" t="s">
        <v>1</v>
      </c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</row>
    <row r="4" spans="1:1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</row>
    <row r="5" spans="1:15" ht="15.75" customHeight="1">
      <c r="A5" s="1"/>
      <c r="B5" s="6" t="s">
        <v>2</v>
      </c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</row>
    <row r="6" spans="1:15" ht="15" thickBot="1">
      <c r="A6" s="7" t="s">
        <v>3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</row>
    <row r="7" spans="1:15" ht="37.5" customHeight="1" thickBot="1">
      <c r="A7" s="9" t="s">
        <v>4</v>
      </c>
      <c r="B7" s="10" t="s">
        <v>5</v>
      </c>
      <c r="C7" s="11" t="s">
        <v>6</v>
      </c>
      <c r="D7" s="12" t="s">
        <v>7</v>
      </c>
      <c r="E7" s="13" t="s">
        <v>8</v>
      </c>
      <c r="F7" s="9" t="s">
        <v>9</v>
      </c>
      <c r="G7" s="14"/>
      <c r="H7" s="15"/>
      <c r="I7" s="16" t="s">
        <v>10</v>
      </c>
      <c r="J7" s="14"/>
      <c r="K7" s="14"/>
      <c r="L7" s="9" t="s">
        <v>11</v>
      </c>
      <c r="M7" s="14"/>
      <c r="N7" s="14"/>
      <c r="O7" s="15"/>
    </row>
    <row r="8" spans="1:15" ht="161.25" customHeight="1">
      <c r="A8" s="17"/>
      <c r="B8" s="18"/>
      <c r="C8" s="19"/>
      <c r="D8" s="18"/>
      <c r="E8" s="20"/>
      <c r="F8" s="21" t="s">
        <v>37</v>
      </c>
      <c r="G8" s="22" t="s">
        <v>38</v>
      </c>
      <c r="H8" s="23" t="s">
        <v>39</v>
      </c>
      <c r="I8" s="24" t="s">
        <v>40</v>
      </c>
      <c r="J8" s="25" t="s">
        <v>12</v>
      </c>
      <c r="K8" s="26" t="s">
        <v>13</v>
      </c>
      <c r="L8" s="27" t="s">
        <v>14</v>
      </c>
      <c r="M8" s="28" t="s">
        <v>15</v>
      </c>
      <c r="N8" s="28" t="s">
        <v>16</v>
      </c>
      <c r="O8" s="29" t="s">
        <v>17</v>
      </c>
    </row>
    <row r="9" spans="1:15" ht="30.95" customHeight="1" thickBot="1">
      <c r="A9" s="30">
        <v>1</v>
      </c>
      <c r="B9" s="31" t="s">
        <v>18</v>
      </c>
      <c r="C9" s="32" t="s">
        <v>19</v>
      </c>
      <c r="D9" s="32" t="s">
        <v>20</v>
      </c>
      <c r="E9" s="33">
        <v>3</v>
      </c>
      <c r="F9" s="34">
        <v>3800</v>
      </c>
      <c r="G9" s="35">
        <v>3786.9</v>
      </c>
      <c r="H9" s="36">
        <v>4100</v>
      </c>
      <c r="I9" s="34">
        <f>AVERAGE(F9:H9)</f>
        <v>3895.6333333333332</v>
      </c>
      <c r="J9" s="35">
        <f t="shared" ref="J9:J19" si="0">SQRT(VAR(F9:G9))</f>
        <v>9.2630988335437081</v>
      </c>
      <c r="K9" s="36">
        <f t="shared" ref="K9:K19" si="1">J9/I9*100</f>
        <v>0.23778158879284605</v>
      </c>
      <c r="L9" s="34">
        <f>I9*E9</f>
        <v>11686.9</v>
      </c>
      <c r="M9" s="35">
        <f>L9/E9</f>
        <v>3895.6333333333332</v>
      </c>
      <c r="N9" s="35">
        <f t="shared" ref="N9:N19" si="2">ROUND(M9+0.000000001,2)</f>
        <v>3895.63</v>
      </c>
      <c r="O9" s="37">
        <f t="shared" ref="O9:O19" si="3">ROUND(N9*E9,2)</f>
        <v>11686.89</v>
      </c>
    </row>
    <row r="10" spans="1:15" ht="30.95" customHeight="1" thickBot="1">
      <c r="A10" s="38">
        <v>2</v>
      </c>
      <c r="B10" s="39" t="s">
        <v>21</v>
      </c>
      <c r="C10" s="40" t="s">
        <v>19</v>
      </c>
      <c r="D10" s="40" t="s">
        <v>20</v>
      </c>
      <c r="E10" s="41">
        <v>5</v>
      </c>
      <c r="F10" s="42">
        <v>605</v>
      </c>
      <c r="G10" s="43">
        <v>602.79999999999995</v>
      </c>
      <c r="H10" s="44">
        <v>741</v>
      </c>
      <c r="I10" s="34">
        <f t="shared" ref="I10:I19" si="4">AVERAGE(F10:H10)</f>
        <v>649.6</v>
      </c>
      <c r="J10" s="45">
        <f t="shared" si="0"/>
        <v>1.5556349186104366</v>
      </c>
      <c r="K10" s="46">
        <f t="shared" si="1"/>
        <v>0.23947581875160659</v>
      </c>
      <c r="L10" s="47">
        <f t="shared" ref="L10:L19" si="5">I10*E10</f>
        <v>3248</v>
      </c>
      <c r="M10" s="45">
        <f t="shared" ref="M10:M19" si="6">L10/E10</f>
        <v>649.6</v>
      </c>
      <c r="N10" s="45">
        <f t="shared" si="2"/>
        <v>649.6</v>
      </c>
      <c r="O10" s="48">
        <f t="shared" si="3"/>
        <v>3248</v>
      </c>
    </row>
    <row r="11" spans="1:15" ht="30.95" customHeight="1" thickBot="1">
      <c r="A11" s="38">
        <v>3</v>
      </c>
      <c r="B11" s="39" t="s">
        <v>22</v>
      </c>
      <c r="C11" s="49" t="s">
        <v>19</v>
      </c>
      <c r="D11" s="40" t="s">
        <v>20</v>
      </c>
      <c r="E11" s="41">
        <v>16</v>
      </c>
      <c r="F11" s="42">
        <v>1350</v>
      </c>
      <c r="G11" s="43">
        <v>1224.7</v>
      </c>
      <c r="H11" s="44">
        <v>1420</v>
      </c>
      <c r="I11" s="34">
        <f t="shared" si="4"/>
        <v>1331.5666666666666</v>
      </c>
      <c r="J11" s="45">
        <f t="shared" si="0"/>
        <v>88.600479682674376</v>
      </c>
      <c r="K11" s="46">
        <f t="shared" si="1"/>
        <v>6.6538523305385411</v>
      </c>
      <c r="L11" s="47">
        <f t="shared" si="5"/>
        <v>21305.066666666666</v>
      </c>
      <c r="M11" s="45">
        <f t="shared" si="6"/>
        <v>1331.5666666666666</v>
      </c>
      <c r="N11" s="45">
        <f t="shared" si="2"/>
        <v>1331.57</v>
      </c>
      <c r="O11" s="48">
        <f t="shared" si="3"/>
        <v>21305.119999999999</v>
      </c>
    </row>
    <row r="12" spans="1:15" ht="30.95" customHeight="1" thickBot="1">
      <c r="A12" s="38">
        <v>4</v>
      </c>
      <c r="B12" s="39" t="s">
        <v>23</v>
      </c>
      <c r="C12" s="40" t="s">
        <v>24</v>
      </c>
      <c r="D12" s="40" t="s">
        <v>20</v>
      </c>
      <c r="E12" s="41">
        <v>10</v>
      </c>
      <c r="F12" s="42">
        <v>1140</v>
      </c>
      <c r="G12" s="43">
        <v>1039.5</v>
      </c>
      <c r="H12" s="44">
        <v>2100</v>
      </c>
      <c r="I12" s="34">
        <f t="shared" si="4"/>
        <v>1426.5</v>
      </c>
      <c r="J12" s="45">
        <f t="shared" si="0"/>
        <v>71.064231509248032</v>
      </c>
      <c r="K12" s="46">
        <f t="shared" si="1"/>
        <v>4.9817196992112187</v>
      </c>
      <c r="L12" s="47">
        <f t="shared" si="5"/>
        <v>14265</v>
      </c>
      <c r="M12" s="45">
        <f t="shared" si="6"/>
        <v>1426.5</v>
      </c>
      <c r="N12" s="45">
        <f t="shared" si="2"/>
        <v>1426.5</v>
      </c>
      <c r="O12" s="48">
        <f t="shared" si="3"/>
        <v>14265</v>
      </c>
    </row>
    <row r="13" spans="1:15" ht="30.95" customHeight="1" thickBot="1">
      <c r="A13" s="50">
        <v>5</v>
      </c>
      <c r="B13" s="51" t="s">
        <v>25</v>
      </c>
      <c r="C13" s="52" t="s">
        <v>26</v>
      </c>
      <c r="D13" s="52" t="s">
        <v>20</v>
      </c>
      <c r="E13" s="53">
        <v>10</v>
      </c>
      <c r="F13" s="54">
        <v>600</v>
      </c>
      <c r="G13" s="55">
        <v>537.91</v>
      </c>
      <c r="H13" s="56">
        <v>625</v>
      </c>
      <c r="I13" s="34">
        <f t="shared" si="4"/>
        <v>587.63666666666666</v>
      </c>
      <c r="J13" s="57">
        <f t="shared" si="0"/>
        <v>43.90426004387276</v>
      </c>
      <c r="K13" s="58">
        <f t="shared" si="1"/>
        <v>7.4713275284398115</v>
      </c>
      <c r="L13" s="59">
        <f t="shared" si="5"/>
        <v>5876.3666666666668</v>
      </c>
      <c r="M13" s="57">
        <f t="shared" si="6"/>
        <v>587.63666666666666</v>
      </c>
      <c r="N13" s="57">
        <f t="shared" si="2"/>
        <v>587.64</v>
      </c>
      <c r="O13" s="60">
        <f t="shared" si="3"/>
        <v>5876.4</v>
      </c>
    </row>
    <row r="14" spans="1:15" ht="30.95" customHeight="1" thickBot="1">
      <c r="A14" s="50">
        <v>6</v>
      </c>
      <c r="B14" s="51" t="s">
        <v>27</v>
      </c>
      <c r="C14" s="52" t="s">
        <v>26</v>
      </c>
      <c r="D14" s="52" t="s">
        <v>20</v>
      </c>
      <c r="E14" s="53">
        <v>10</v>
      </c>
      <c r="F14" s="54">
        <v>450</v>
      </c>
      <c r="G14" s="55">
        <v>425.6</v>
      </c>
      <c r="H14" s="56">
        <v>460</v>
      </c>
      <c r="I14" s="34">
        <f t="shared" si="4"/>
        <v>445.2</v>
      </c>
      <c r="J14" s="57">
        <f t="shared" si="0"/>
        <v>17.253405460951743</v>
      </c>
      <c r="K14" s="58">
        <f t="shared" si="1"/>
        <v>3.8754280011122515</v>
      </c>
      <c r="L14" s="59">
        <f t="shared" si="5"/>
        <v>4452</v>
      </c>
      <c r="M14" s="57">
        <f t="shared" si="6"/>
        <v>445.2</v>
      </c>
      <c r="N14" s="57">
        <f t="shared" si="2"/>
        <v>445.2</v>
      </c>
      <c r="O14" s="60">
        <f t="shared" si="3"/>
        <v>4452</v>
      </c>
    </row>
    <row r="15" spans="1:15" ht="30.95" customHeight="1" thickBot="1">
      <c r="A15" s="50">
        <v>7</v>
      </c>
      <c r="B15" s="51" t="s">
        <v>28</v>
      </c>
      <c r="C15" s="52" t="s">
        <v>29</v>
      </c>
      <c r="D15" s="52" t="s">
        <v>20</v>
      </c>
      <c r="E15" s="53">
        <v>144</v>
      </c>
      <c r="F15" s="54">
        <v>72</v>
      </c>
      <c r="G15" s="55">
        <v>67.349999999999994</v>
      </c>
      <c r="H15" s="56">
        <v>80</v>
      </c>
      <c r="I15" s="34">
        <f t="shared" si="4"/>
        <v>73.11666666666666</v>
      </c>
      <c r="J15" s="57">
        <f t="shared" si="0"/>
        <v>3.2880465325174502</v>
      </c>
      <c r="K15" s="58">
        <f t="shared" si="1"/>
        <v>4.4969863677010942</v>
      </c>
      <c r="L15" s="59">
        <f t="shared" si="5"/>
        <v>10528.8</v>
      </c>
      <c r="M15" s="57">
        <f t="shared" si="6"/>
        <v>73.11666666666666</v>
      </c>
      <c r="N15" s="57">
        <f t="shared" si="2"/>
        <v>73.12</v>
      </c>
      <c r="O15" s="60">
        <f t="shared" si="3"/>
        <v>10529.28</v>
      </c>
    </row>
    <row r="16" spans="1:15" ht="30.95" customHeight="1" thickBot="1">
      <c r="A16" s="50">
        <v>8</v>
      </c>
      <c r="B16" s="51" t="s">
        <v>30</v>
      </c>
      <c r="C16" s="52" t="s">
        <v>31</v>
      </c>
      <c r="D16" s="52" t="s">
        <v>20</v>
      </c>
      <c r="E16" s="53">
        <v>150</v>
      </c>
      <c r="F16" s="54">
        <v>280</v>
      </c>
      <c r="G16" s="55">
        <v>271.60000000000002</v>
      </c>
      <c r="H16" s="56">
        <v>288</v>
      </c>
      <c r="I16" s="34">
        <f t="shared" si="4"/>
        <v>279.86666666666667</v>
      </c>
      <c r="J16" s="57">
        <f t="shared" si="0"/>
        <v>5.939696961966983</v>
      </c>
      <c r="K16" s="58">
        <f t="shared" si="1"/>
        <v>2.1223309773583789</v>
      </c>
      <c r="L16" s="59">
        <f t="shared" si="5"/>
        <v>41980</v>
      </c>
      <c r="M16" s="57">
        <f t="shared" si="6"/>
        <v>279.86666666666667</v>
      </c>
      <c r="N16" s="57">
        <f t="shared" si="2"/>
        <v>279.87</v>
      </c>
      <c r="O16" s="60">
        <f t="shared" si="3"/>
        <v>41980.5</v>
      </c>
    </row>
    <row r="17" spans="1:15" ht="30.95" customHeight="1" thickBot="1">
      <c r="A17" s="50">
        <v>9</v>
      </c>
      <c r="B17" s="51" t="s">
        <v>32</v>
      </c>
      <c r="C17" s="52" t="s">
        <v>33</v>
      </c>
      <c r="D17" s="52" t="s">
        <v>20</v>
      </c>
      <c r="E17" s="53">
        <v>60</v>
      </c>
      <c r="F17" s="54">
        <v>500</v>
      </c>
      <c r="G17" s="55">
        <v>494.99</v>
      </c>
      <c r="H17" s="56">
        <v>610</v>
      </c>
      <c r="I17" s="34">
        <f t="shared" si="4"/>
        <v>534.99666666666667</v>
      </c>
      <c r="J17" s="57">
        <f t="shared" si="0"/>
        <v>3.5426049737445968</v>
      </c>
      <c r="K17" s="58">
        <f t="shared" si="1"/>
        <v>0.66217327966116868</v>
      </c>
      <c r="L17" s="59">
        <f t="shared" si="5"/>
        <v>32099.8</v>
      </c>
      <c r="M17" s="57">
        <f t="shared" si="6"/>
        <v>534.99666666666667</v>
      </c>
      <c r="N17" s="57">
        <f t="shared" si="2"/>
        <v>535</v>
      </c>
      <c r="O17" s="60">
        <f t="shared" si="3"/>
        <v>32100</v>
      </c>
    </row>
    <row r="18" spans="1:15" ht="30.95" customHeight="1" thickBot="1">
      <c r="A18" s="50">
        <v>10</v>
      </c>
      <c r="B18" s="51" t="s">
        <v>34</v>
      </c>
      <c r="C18" s="52" t="s">
        <v>29</v>
      </c>
      <c r="D18" s="52" t="s">
        <v>20</v>
      </c>
      <c r="E18" s="53">
        <v>390</v>
      </c>
      <c r="F18" s="54">
        <v>114</v>
      </c>
      <c r="G18" s="55">
        <v>112.5</v>
      </c>
      <c r="H18" s="56">
        <v>118</v>
      </c>
      <c r="I18" s="34">
        <f t="shared" si="4"/>
        <v>114.83333333333333</v>
      </c>
      <c r="J18" s="57">
        <f t="shared" si="0"/>
        <v>1.0606601717798212</v>
      </c>
      <c r="K18" s="58">
        <f t="shared" si="1"/>
        <v>0.92365181867618684</v>
      </c>
      <c r="L18" s="59">
        <f t="shared" si="5"/>
        <v>44785</v>
      </c>
      <c r="M18" s="57">
        <f t="shared" si="6"/>
        <v>114.83333333333333</v>
      </c>
      <c r="N18" s="57">
        <f t="shared" si="2"/>
        <v>114.83</v>
      </c>
      <c r="O18" s="60">
        <f t="shared" si="3"/>
        <v>44783.7</v>
      </c>
    </row>
    <row r="19" spans="1:15" ht="30.95" customHeight="1" thickBot="1">
      <c r="A19" s="50">
        <v>11</v>
      </c>
      <c r="B19" s="51" t="s">
        <v>35</v>
      </c>
      <c r="C19" s="52" t="s">
        <v>26</v>
      </c>
      <c r="D19" s="52" t="s">
        <v>20</v>
      </c>
      <c r="E19" s="53">
        <v>800</v>
      </c>
      <c r="F19" s="54">
        <v>101</v>
      </c>
      <c r="G19" s="55">
        <f>(799*95.1+1*90.3)/800</f>
        <v>95.093999999999994</v>
      </c>
      <c r="H19" s="56">
        <v>120</v>
      </c>
      <c r="I19" s="34">
        <f t="shared" si="4"/>
        <v>105.36466666666666</v>
      </c>
      <c r="J19" s="57">
        <f t="shared" si="0"/>
        <v>4.1761726496877545</v>
      </c>
      <c r="K19" s="58">
        <f t="shared" si="1"/>
        <v>3.9635418416873667</v>
      </c>
      <c r="L19" s="59">
        <f t="shared" si="5"/>
        <v>84291.733333333337</v>
      </c>
      <c r="M19" s="57">
        <f t="shared" si="6"/>
        <v>105.36466666666666</v>
      </c>
      <c r="N19" s="57">
        <f t="shared" si="2"/>
        <v>105.36</v>
      </c>
      <c r="O19" s="60">
        <f t="shared" si="3"/>
        <v>84288</v>
      </c>
    </row>
    <row r="20" spans="1:15" ht="15" thickBot="1">
      <c r="A20" s="61" t="s">
        <v>36</v>
      </c>
      <c r="B20" s="62"/>
      <c r="C20" s="62"/>
      <c r="D20" s="62"/>
      <c r="E20" s="62"/>
      <c r="F20" s="62"/>
      <c r="G20" s="62"/>
      <c r="H20" s="62"/>
      <c r="I20" s="62"/>
      <c r="J20" s="62"/>
      <c r="K20" s="62"/>
      <c r="L20" s="62"/>
      <c r="M20" s="62"/>
      <c r="N20" s="63"/>
      <c r="O20" s="64">
        <f>ROUND(SUM(O9:O19),2)</f>
        <v>274514.89</v>
      </c>
    </row>
    <row r="21" spans="1:15">
      <c r="A21" s="65" t="s">
        <v>41</v>
      </c>
      <c r="B21" s="8"/>
      <c r="C21" s="8"/>
      <c r="D21" s="8"/>
      <c r="E21" s="8"/>
      <c r="F21" s="8"/>
      <c r="G21" s="8"/>
      <c r="H21" s="8"/>
      <c r="I21" s="8"/>
      <c r="J21" s="8"/>
      <c r="K21" s="8"/>
      <c r="L21" s="8"/>
      <c r="M21" s="8"/>
      <c r="N21" s="8"/>
      <c r="O21" s="8"/>
    </row>
    <row r="22" spans="1:1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</row>
    <row r="23" spans="1:1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</row>
    <row r="24" spans="1:1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</row>
    <row r="25" spans="1:1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</row>
    <row r="26" spans="1:1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</row>
    <row r="27" spans="1:1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</row>
    <row r="28" spans="1:1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</row>
    <row r="29" spans="1:1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</row>
    <row r="30" spans="1:1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</row>
    <row r="31" spans="1:1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</row>
    <row r="32" spans="1:1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</row>
    <row r="33" spans="1:1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</row>
    <row r="34" spans="1:1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</row>
    <row r="35" spans="1:1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</row>
    <row r="36" spans="1:1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</row>
    <row r="37" spans="1:1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</row>
    <row r="38" spans="1:1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</row>
    <row r="39" spans="1:1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</row>
    <row r="40" spans="1:1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</row>
    <row r="41" spans="1:1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</row>
    <row r="42" spans="1:1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</row>
    <row r="43" spans="1:1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</row>
    <row r="44" spans="1:1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</row>
    <row r="45" spans="1:1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</row>
    <row r="46" spans="1:1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</row>
    <row r="47" spans="1:1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</row>
    <row r="48" spans="1:1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</row>
    <row r="49" spans="1:1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</row>
    <row r="50" spans="1:1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</row>
    <row r="51" spans="1:1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</row>
    <row r="52" spans="1:1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</row>
    <row r="53" spans="1:1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</row>
    <row r="54" spans="1:1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</row>
    <row r="55" spans="1:1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</row>
    <row r="56" spans="1:1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</row>
    <row r="57" spans="1:1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</row>
    <row r="58" spans="1:1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</row>
    <row r="59" spans="1:1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</row>
    <row r="60" spans="1:1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</row>
    <row r="61" spans="1:1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</row>
    <row r="62" spans="1:1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</row>
    <row r="63" spans="1:1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</row>
    <row r="64" spans="1:1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</row>
    <row r="65" spans="1:1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</row>
    <row r="66" spans="1:1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</row>
    <row r="67" spans="1:1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</row>
    <row r="68" spans="1:1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</row>
    <row r="69" spans="1:1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</row>
    <row r="70" spans="1:1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</row>
    <row r="71" spans="1:1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</row>
    <row r="72" spans="1:1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</row>
    <row r="73" spans="1:1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</row>
    <row r="74" spans="1:1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</row>
    <row r="75" spans="1:1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</row>
    <row r="76" spans="1:1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</row>
    <row r="77" spans="1:1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</row>
    <row r="78" spans="1:1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</row>
    <row r="79" spans="1:1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</row>
    <row r="80" spans="1:1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</row>
    <row r="81" spans="1:1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</row>
    <row r="82" spans="1:1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</row>
    <row r="83" spans="1:1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</row>
    <row r="84" spans="1:1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</row>
    <row r="85" spans="1:1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</row>
    <row r="86" spans="1:1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</row>
    <row r="87" spans="1:1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</row>
    <row r="88" spans="1:1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</row>
    <row r="89" spans="1:1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</row>
    <row r="90" spans="1:1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</row>
    <row r="91" spans="1:1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</row>
    <row r="92" spans="1:1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</row>
    <row r="93" spans="1:1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</row>
    <row r="94" spans="1:1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</row>
    <row r="95" spans="1:1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</row>
    <row r="96" spans="1:1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</row>
    <row r="97" spans="1:1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</row>
    <row r="98" spans="1:1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</row>
    <row r="99" spans="1:1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</row>
    <row r="100" spans="1:1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</row>
    <row r="101" spans="1:1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</row>
    <row r="102" spans="1:1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</row>
    <row r="103" spans="1:1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</row>
    <row r="104" spans="1:1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</row>
    <row r="105" spans="1:1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</row>
    <row r="106" spans="1:1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</row>
    <row r="107" spans="1:1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</row>
    <row r="108" spans="1:1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</row>
    <row r="109" spans="1:1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</row>
    <row r="110" spans="1:1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</row>
    <row r="111" spans="1:1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</row>
    <row r="112" spans="1:1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</row>
    <row r="113" spans="1:1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</row>
    <row r="114" spans="1:1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</row>
    <row r="115" spans="1:1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</row>
    <row r="116" spans="1:1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</row>
    <row r="117" spans="1:1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</row>
    <row r="118" spans="1:1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</row>
    <row r="119" spans="1:1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</row>
    <row r="120" spans="1:1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</row>
    <row r="121" spans="1:1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</row>
    <row r="122" spans="1:1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</row>
    <row r="123" spans="1:1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</row>
    <row r="124" spans="1:1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</row>
    <row r="125" spans="1:1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</row>
    <row r="126" spans="1:1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</row>
    <row r="127" spans="1:1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</row>
    <row r="128" spans="1:1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</row>
    <row r="129" spans="1:1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</row>
    <row r="130" spans="1:1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</row>
    <row r="131" spans="1:1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</row>
    <row r="132" spans="1:1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</row>
    <row r="133" spans="1:1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</row>
    <row r="134" spans="1:1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</row>
    <row r="135" spans="1:1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</row>
    <row r="136" spans="1:1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</row>
    <row r="137" spans="1:1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</row>
    <row r="138" spans="1:1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</row>
    <row r="139" spans="1:1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</row>
    <row r="140" spans="1:1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</row>
    <row r="141" spans="1:1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</row>
    <row r="142" spans="1:1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</row>
    <row r="143" spans="1:1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</row>
    <row r="144" spans="1:1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</row>
    <row r="145" spans="1:1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</row>
    <row r="146" spans="1:1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</row>
    <row r="147" spans="1:1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</row>
    <row r="148" spans="1:1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</row>
    <row r="149" spans="1:1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</row>
    <row r="150" spans="1:1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</row>
    <row r="151" spans="1:1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</row>
    <row r="152" spans="1:1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</row>
    <row r="153" spans="1:1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</row>
    <row r="154" spans="1:1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</row>
    <row r="155" spans="1:1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</row>
    <row r="156" spans="1:1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</row>
    <row r="157" spans="1:1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</row>
    <row r="158" spans="1:1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</row>
    <row r="159" spans="1:1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</row>
    <row r="160" spans="1:1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</row>
    <row r="161" spans="1:1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</row>
  </sheetData>
  <mergeCells count="14">
    <mergeCell ref="A20:N20"/>
    <mergeCell ref="A21:O21"/>
    <mergeCell ref="I7:K7"/>
    <mergeCell ref="L2:O2"/>
    <mergeCell ref="B3:O3"/>
    <mergeCell ref="B5:O5"/>
    <mergeCell ref="F7:H7"/>
    <mergeCell ref="A6:O6"/>
    <mergeCell ref="C7:C8"/>
    <mergeCell ref="B7:B8"/>
    <mergeCell ref="D7:D8"/>
    <mergeCell ref="E7:E8"/>
    <mergeCell ref="L7:O7"/>
    <mergeCell ref="A7:A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НМЦД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Дрига Ирина</dc:creator>
  <cp:lastModifiedBy>Дрига Ирина</cp:lastModifiedBy>
  <dcterms:created xsi:type="dcterms:W3CDTF">2026-10-09T06:00:08Z</dcterms:created>
  <dcterms:modified xsi:type="dcterms:W3CDTF">2026-10-09T06:00:08Z</dcterms:modified>
</cp:coreProperties>
</file>