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5" yWindow="-15" windowWidth="14400" windowHeight="11040"/>
  </bookViews>
  <sheets>
    <sheet name="Лебедка" sheetId="23" r:id="rId1"/>
  </sheets>
  <definedNames>
    <definedName name="_xlnm.Print_Area" localSheetId="0">Лебедка!$A$1:$O$17</definedName>
  </definedNames>
  <calcPr calcId="145621"/>
</workbook>
</file>

<file path=xl/calcChain.xml><?xml version="1.0" encoding="utf-8"?>
<calcChain xmlns="http://schemas.openxmlformats.org/spreadsheetml/2006/main">
  <c r="I9" i="23" l="1"/>
  <c r="J9" i="23" s="1"/>
  <c r="K9" i="23" s="1"/>
  <c r="L9" i="23" l="1"/>
  <c r="M9" i="23" s="1"/>
  <c r="M10" i="23" l="1"/>
  <c r="N9" i="23"/>
  <c r="O9" i="23" l="1"/>
  <c r="O10" i="23" s="1"/>
  <c r="N10" i="23"/>
</calcChain>
</file>

<file path=xl/sharedStrings.xml><?xml version="1.0" encoding="utf-8"?>
<sst xmlns="http://schemas.openxmlformats.org/spreadsheetml/2006/main" count="38" uniqueCount="38">
  <si>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</si>
  <si>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</si>
  <si>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</si>
  <si>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</si>
  <si>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</si>
  <si>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</si>
  <si>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</si>
  <si>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</si>
  <si>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</si>
  <si>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</si>
  <si>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</si>
  <si>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</si>
  <si>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</si>
  <si>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</si>
  <si>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</si>
  <si>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</si>
  <si>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</si>
  <si>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</si>
  <si>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</si>
  <si>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</si>
  <si>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</si>
  <si>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</si>
  <si>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</si>
  <si>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</si>
  <si>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</si>
  <si>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</si>
  <si>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</si>
  <si>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</si>
  <si>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</si>
  <si>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шт.</t>
  </si>
  <si>
    <t>Бергс Н.М. /_____________/</t>
  </si>
  <si>
    <t xml:space="preserve">Специалист 1 категории ОМТС </t>
  </si>
  <si>
    <t xml:space="preserve">  </t>
  </si>
  <si>
    <t xml:space="preserve">Поставка лебедки тяговой автономной ЛТА-5-2 с двумя кабестанами, с бензиновым приводом </t>
  </si>
  <si>
    <t>Лебедку тяговая автономная ЛТА-5-2 с двумя кабестанами, с бензиновым приводом</t>
  </si>
  <si>
    <t>28.22.12.190</t>
  </si>
  <si>
    <r>
      <t>Итого НМЦ суммы цен за единицу ТРУ устанавливается в размере: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644 848,9 рублей</t>
    </r>
    <r>
      <rPr>
        <b/>
        <sz val="12"/>
        <color indexed="8"/>
        <rFont val="Times New Roman"/>
        <family val="1"/>
        <charset val="204"/>
      </rPr>
      <t xml:space="preserve">
</t>
    </r>
  </si>
  <si>
    <r>
      <t xml:space="preserve">Дата подготовки обоснования НМЦ  </t>
    </r>
    <r>
      <rPr>
        <b/>
        <sz val="12"/>
        <rFont val="Times New Roman"/>
        <family val="1"/>
        <charset val="204"/>
      </rPr>
      <t xml:space="preserve">09.09.2026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</si>
</sst>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7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75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4" fontId="6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3" xfId="0" applyFont="1" applyFill="1" applyBorder="1"/>
    <xf numFmtId="0" fontId="10" fillId="0" borderId="0" xfId="0" applyFont="1"/>
    <xf numFmtId="4" fontId="11" fillId="0" borderId="6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4" fontId="2" fillId="0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  <xf numFmtId="2" fontId="2" fillId="0" borderId="8" xfId="0" applyNumberFormat="1" applyFont="1" applyFill="1" applyBorder="1" applyAlignment="1">
      <alignment horizontal="center" vertical="top" wrapText="1"/>
    </xf>
    <xf numFmtId="2" fontId="2" fillId="0" borderId="7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43950" y="37338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102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687050" y="44100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102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934700" y="42100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10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772650" y="3762375"/>
          <a:ext cx="8953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tabSelected="1" view="pageBreakPreview" zoomScale="90" zoomScaleNormal="112" zoomScaleSheetLayoutView="90" workbookViewId="0">
      <selection activeCell="A14" sqref="A14:O14"/>
    </sheetView>
  </sheetViews>
  <sheetFormatPr defaultRowHeight="15" x14ac:dyDescent="0.25"/>
  <cols>
    <col min="1" max="1" width="5.85546875" style="1" customWidth="1"/>
    <col min="2" max="2" width="34.85546875" style="36" customWidth="1"/>
    <col min="3" max="3" width="12.42578125" style="1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21" width="15.7109375" style="3" customWidth="1"/>
    <col min="22" max="22" width="11.85546875" style="1" customWidth="1"/>
    <col min="23" max="23" width="9.140625" style="1"/>
    <col min="24" max="24" width="9.140625" style="3"/>
    <col min="25" max="16384" width="9.140625" style="1"/>
  </cols>
  <sheetData>
    <row r="1" spans="1:23" ht="16.5" customHeight="1" x14ac:dyDescent="0.25">
      <c r="A1" s="13"/>
      <c r="B1" s="34"/>
      <c r="C1" s="13"/>
      <c r="D1" s="13"/>
      <c r="E1" s="13"/>
      <c r="F1" s="14" t="s">
        <v>20</v>
      </c>
      <c r="G1" s="15"/>
      <c r="H1" s="15"/>
      <c r="I1" s="13"/>
      <c r="J1" s="13"/>
      <c r="K1" s="13"/>
      <c r="L1" s="53" t="s">
        <v>7</v>
      </c>
      <c r="M1" s="54"/>
      <c r="N1" s="54"/>
      <c r="O1" s="54"/>
    </row>
    <row r="2" spans="1:23" ht="20.25" customHeight="1" x14ac:dyDescent="0.2">
      <c r="A2" s="4"/>
      <c r="B2" s="63" t="s">
        <v>11</v>
      </c>
      <c r="C2" s="63"/>
      <c r="D2" s="4"/>
      <c r="E2" s="63" t="s">
        <v>33</v>
      </c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3" ht="36.75" customHeight="1" x14ac:dyDescent="0.2">
      <c r="A3" s="4"/>
      <c r="B3" s="63" t="s">
        <v>12</v>
      </c>
      <c r="C3" s="63"/>
      <c r="D3" s="4"/>
      <c r="E3" s="63" t="s">
        <v>13</v>
      </c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3" ht="33" customHeight="1" x14ac:dyDescent="0.2">
      <c r="A4" s="4"/>
      <c r="B4" s="63" t="s">
        <v>14</v>
      </c>
      <c r="C4" s="63"/>
      <c r="D4" s="4"/>
      <c r="E4" s="63" t="s">
        <v>32</v>
      </c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23" ht="22.5" customHeight="1" x14ac:dyDescent="0.2">
      <c r="A5" s="63" t="s">
        <v>15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23" ht="53.25" customHeight="1" x14ac:dyDescent="0.2">
      <c r="A6" s="4"/>
      <c r="B6" s="63" t="s">
        <v>16</v>
      </c>
      <c r="C6" s="63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3" ht="39" customHeight="1" x14ac:dyDescent="0.2">
      <c r="A7" s="55" t="s">
        <v>0</v>
      </c>
      <c r="B7" s="57" t="s">
        <v>25</v>
      </c>
      <c r="C7" s="59" t="s">
        <v>24</v>
      </c>
      <c r="D7" s="55" t="s">
        <v>1</v>
      </c>
      <c r="E7" s="55" t="s">
        <v>2</v>
      </c>
      <c r="F7" s="60" t="s">
        <v>27</v>
      </c>
      <c r="G7" s="61"/>
      <c r="H7" s="62"/>
      <c r="I7" s="70" t="s">
        <v>21</v>
      </c>
      <c r="J7" s="71"/>
      <c r="K7" s="72"/>
      <c r="L7" s="68" t="s">
        <v>22</v>
      </c>
      <c r="M7" s="69"/>
      <c r="N7" s="69"/>
      <c r="O7" s="69"/>
    </row>
    <row r="8" spans="1:23" ht="159" customHeight="1" x14ac:dyDescent="0.2">
      <c r="A8" s="56"/>
      <c r="B8" s="58"/>
      <c r="C8" s="59"/>
      <c r="D8" s="55"/>
      <c r="E8" s="55"/>
      <c r="F8" s="16" t="s">
        <v>8</v>
      </c>
      <c r="G8" s="16" t="s">
        <v>9</v>
      </c>
      <c r="H8" s="16" t="s">
        <v>10</v>
      </c>
      <c r="I8" s="17" t="s">
        <v>3</v>
      </c>
      <c r="J8" s="17" t="s">
        <v>4</v>
      </c>
      <c r="K8" s="17" t="s">
        <v>28</v>
      </c>
      <c r="L8" s="18" t="s">
        <v>23</v>
      </c>
      <c r="M8" s="19" t="s">
        <v>5</v>
      </c>
      <c r="N8" s="19" t="s">
        <v>6</v>
      </c>
      <c r="O8" s="20" t="s">
        <v>26</v>
      </c>
      <c r="P8" s="10"/>
      <c r="Q8" s="10"/>
      <c r="R8" s="10"/>
      <c r="S8" s="10"/>
      <c r="T8" s="10"/>
      <c r="U8" s="10"/>
    </row>
    <row r="9" spans="1:23" ht="45" customHeight="1" x14ac:dyDescent="0.2">
      <c r="A9" s="44">
        <v>1</v>
      </c>
      <c r="B9" s="45" t="s">
        <v>34</v>
      </c>
      <c r="C9" s="73" t="s">
        <v>35</v>
      </c>
      <c r="D9" s="74" t="s">
        <v>29</v>
      </c>
      <c r="E9" s="74">
        <v>1</v>
      </c>
      <c r="F9" s="41">
        <v>631148.69999999995</v>
      </c>
      <c r="G9" s="41">
        <v>642098</v>
      </c>
      <c r="H9" s="41">
        <v>661300</v>
      </c>
      <c r="I9" s="41">
        <f>AVERAGE(F9:H9)</f>
        <v>644848.9</v>
      </c>
      <c r="J9" s="42">
        <f>SQRT(((SUM((POWER(H9-I9,2)),(POWER(G9-I9,2)),(POWER(F9-I9,2)))/(COLUMNS(F9:H9)-1))))</f>
        <v>15262.72619914282</v>
      </c>
      <c r="K9" s="43">
        <f>J9/I9*100</f>
        <v>2.3668686104826762</v>
      </c>
      <c r="L9" s="40">
        <f>((E9/3)*(SUM(F9:H9)))</f>
        <v>644848.89999999991</v>
      </c>
      <c r="M9" s="40">
        <f>L9/E9</f>
        <v>644848.89999999991</v>
      </c>
      <c r="N9" s="40">
        <f>ROUNDDOWN(M9,2)</f>
        <v>644848.9</v>
      </c>
      <c r="O9" s="40">
        <f>N9*E9</f>
        <v>644848.9</v>
      </c>
      <c r="P9" s="10"/>
      <c r="Q9" s="10"/>
      <c r="R9" s="10"/>
      <c r="S9" s="10"/>
      <c r="T9" s="10"/>
      <c r="U9" s="10"/>
      <c r="W9" s="7"/>
    </row>
    <row r="10" spans="1:23" ht="21.75" customHeight="1" thickBot="1" x14ac:dyDescent="0.3">
      <c r="A10" s="23"/>
      <c r="B10" s="35"/>
      <c r="C10" s="23"/>
      <c r="D10" s="21"/>
      <c r="E10" s="22"/>
      <c r="F10" s="24"/>
      <c r="G10" s="24"/>
      <c r="H10" s="24"/>
      <c r="I10" s="25"/>
      <c r="J10" s="26"/>
      <c r="K10" s="26"/>
      <c r="L10" s="27"/>
      <c r="M10" s="37">
        <f>SUM(M9:M9)</f>
        <v>644848.89999999991</v>
      </c>
      <c r="N10" s="38">
        <f>SUM(N9:N9)</f>
        <v>644848.9</v>
      </c>
      <c r="O10" s="38">
        <f>SUM(O9:O9)</f>
        <v>644848.9</v>
      </c>
      <c r="P10" s="11"/>
      <c r="Q10" s="10">
        <v>1.2</v>
      </c>
      <c r="R10" s="11"/>
      <c r="S10" s="11"/>
      <c r="T10" s="11"/>
      <c r="U10" s="11"/>
      <c r="W10" s="7">
        <v>1.2</v>
      </c>
    </row>
    <row r="11" spans="1:23" ht="12.75" x14ac:dyDescent="0.2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</row>
    <row r="12" spans="1:23" ht="15.75" x14ac:dyDescent="0.25">
      <c r="A12" s="66"/>
      <c r="B12" s="66"/>
      <c r="C12" s="66"/>
      <c r="D12" s="28"/>
      <c r="E12" s="28"/>
      <c r="F12" s="67"/>
      <c r="G12" s="67"/>
      <c r="H12" s="67"/>
      <c r="I12" s="67"/>
      <c r="J12" s="67"/>
      <c r="K12" s="39"/>
      <c r="L12" s="13"/>
      <c r="M12" s="15"/>
      <c r="N12" s="15"/>
      <c r="O12" s="13"/>
    </row>
    <row r="13" spans="1:23" ht="34.5" customHeight="1" x14ac:dyDescent="0.2">
      <c r="A13" s="64" t="s">
        <v>36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9"/>
      <c r="Q13" s="9"/>
      <c r="R13" s="9"/>
      <c r="S13" s="9"/>
      <c r="T13" s="9"/>
      <c r="U13" s="9"/>
    </row>
    <row r="14" spans="1:23" ht="20.25" customHeight="1" x14ac:dyDescent="0.25">
      <c r="A14" s="47" t="s">
        <v>37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8"/>
      <c r="Q14" s="8"/>
      <c r="R14" s="8"/>
      <c r="S14" s="8"/>
      <c r="T14" s="8"/>
      <c r="U14" s="8"/>
    </row>
    <row r="15" spans="1:23" ht="33.75" customHeight="1" x14ac:dyDescent="0.25">
      <c r="A15" s="29"/>
      <c r="B15" s="49" t="s">
        <v>17</v>
      </c>
      <c r="C15" s="48"/>
      <c r="D15" s="52" t="s">
        <v>31</v>
      </c>
      <c r="E15" s="52"/>
      <c r="F15" s="52"/>
      <c r="G15" s="52"/>
      <c r="H15" s="50" t="s">
        <v>30</v>
      </c>
      <c r="I15" s="50"/>
      <c r="J15" s="50"/>
      <c r="K15" s="39"/>
      <c r="L15" s="13"/>
      <c r="M15" s="15"/>
      <c r="N15" s="15"/>
      <c r="O15" s="13"/>
    </row>
    <row r="16" spans="1:23" ht="22.5" customHeight="1" x14ac:dyDescent="0.25">
      <c r="A16" s="29"/>
      <c r="B16" s="48"/>
      <c r="C16" s="48"/>
      <c r="D16" s="28"/>
      <c r="E16" s="51" t="s">
        <v>18</v>
      </c>
      <c r="F16" s="51"/>
      <c r="G16" s="30"/>
      <c r="H16" s="51" t="s">
        <v>19</v>
      </c>
      <c r="I16" s="51"/>
      <c r="J16" s="51"/>
      <c r="K16" s="39"/>
      <c r="L16" s="13"/>
      <c r="M16" s="15"/>
      <c r="N16" s="15"/>
      <c r="O16" s="13"/>
    </row>
    <row r="17" spans="1:15" ht="15.75" x14ac:dyDescent="0.25">
      <c r="A17" s="46"/>
      <c r="B17" s="46"/>
      <c r="C17" s="46"/>
      <c r="D17" s="46"/>
      <c r="E17" s="31"/>
      <c r="F17" s="32"/>
      <c r="G17" s="6"/>
      <c r="H17" s="33"/>
      <c r="I17" s="2"/>
      <c r="J17" s="2"/>
      <c r="K17" s="2"/>
      <c r="L17" s="2"/>
      <c r="M17" s="12"/>
      <c r="N17" s="12"/>
      <c r="O17" s="2"/>
    </row>
  </sheetData>
  <mergeCells count="28">
    <mergeCell ref="A13:O13"/>
    <mergeCell ref="A11:O11"/>
    <mergeCell ref="A12:C12"/>
    <mergeCell ref="F12:J12"/>
    <mergeCell ref="L7:O7"/>
    <mergeCell ref="I7:K7"/>
    <mergeCell ref="L1:O1"/>
    <mergeCell ref="A7:A8"/>
    <mergeCell ref="B7:B8"/>
    <mergeCell ref="C7:C8"/>
    <mergeCell ref="D7:D8"/>
    <mergeCell ref="E7:E8"/>
    <mergeCell ref="F7:H7"/>
    <mergeCell ref="B3:C3"/>
    <mergeCell ref="B6:C6"/>
    <mergeCell ref="B2:C2"/>
    <mergeCell ref="E2:O2"/>
    <mergeCell ref="A5:O5"/>
    <mergeCell ref="E3:O3"/>
    <mergeCell ref="B4:C4"/>
    <mergeCell ref="E4:O4"/>
    <mergeCell ref="A17:D17"/>
    <mergeCell ref="A14:O14"/>
    <mergeCell ref="B15:C16"/>
    <mergeCell ref="H15:J15"/>
    <mergeCell ref="E16:F16"/>
    <mergeCell ref="H16:J16"/>
    <mergeCell ref="D15:G15"/>
  </mergeCells>
  <phoneticPr fontId="0" type="noConversion"/>
  <pageMargins left="0.16" right="0.16" top="0.32" bottom="0.24" header="0.22" footer="0.19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Лебедка</vt:lpstr>
      <vt:lpstr>Лебедка!Область_печати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nbergs</cp:lastModifiedBy>
  <cp:lastPrinted>2026-06-16T07:07:00Z</cp:lastPrinted>
  <dcterms:created xsi:type="dcterms:W3CDTF">2014-01-28T13:50:42Z</dcterms:created>
  <dcterms:modified xsi:type="dcterms:W3CDTF">2026-09-09T08:25:01Z</dcterms:modified>
</cp:coreProperties>
</file>