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генератор\"/>
    </mc:Choice>
  </mc:AlternateContent>
  <xr:revisionPtr revIDLastSave="0" documentId="13_ncr:1_{D1ABB7FB-9958-4D56-B255-9B4852415E5B}" xr6:coauthVersionLast="47" xr6:coauthVersionMax="47" xr10:uidLastSave="{00000000-0000-0000-0000-000000000000}"/>
  <bookViews>
    <workbookView xWindow="-108" yWindow="-108" windowWidth="23256" windowHeight="12456" tabRatio="851" xr2:uid="{00000000-000D-0000-FFFF-FFFF00000000}"/>
  </bookViews>
  <sheets>
    <sheet name="нмц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7" i="1" l="1"/>
  <c r="L7" i="1" s="1"/>
  <c r="M7" i="1" s="1"/>
  <c r="N7" i="1" s="1"/>
  <c r="H7" i="1"/>
  <c r="I7" i="1" s="1"/>
  <c r="J7" i="1" s="1"/>
  <c r="K6" i="1" l="1"/>
  <c r="L6" i="1" s="1"/>
  <c r="M6" i="1" s="1"/>
  <c r="N6" i="1" s="1"/>
  <c r="N8" i="1" s="1"/>
  <c r="H6" i="1"/>
  <c r="I6" i="1" s="1"/>
  <c r="J6" i="1" s="1"/>
</calcChain>
</file>

<file path=xl/sharedStrings.xml><?xml version="1.0" encoding="utf-8"?>
<sst xmlns="http://schemas.openxmlformats.org/spreadsheetml/2006/main" count="26" uniqueCount="24">
  <si>
    <t xml:space="preserve">Приложение 2 _Обоснование НМЦД </t>
  </si>
  <si>
    <t xml:space="preserve">Обоснование начальной (максимальной) цены договора  </t>
  </si>
  <si>
    <r>
      <rPr>
        <b/>
        <i/>
        <sz val="11"/>
        <color rgb="FF000000"/>
        <rFont val="Times New Roman"/>
        <charset val="204"/>
      </rPr>
      <t>Используемый метод  определения НМЦД с обоснованием:   Метод сопоставимых рыночных цен (анализа рынка)</t>
    </r>
    <r>
      <rPr>
        <b/>
        <sz val="11"/>
        <color rgb="FF000000"/>
        <rFont val="Times New Roman"/>
        <charset val="204"/>
      </rPr>
      <t xml:space="preserve">   </t>
    </r>
    <r>
      <rPr>
        <sz val="11"/>
        <color rgb="FF000000"/>
        <rFont val="Times New Roman"/>
        <charset val="204"/>
      </rPr>
      <t xml:space="preserve">      </t>
    </r>
    <r>
      <rPr>
        <sz val="11"/>
        <color indexed="8"/>
        <rFont val="Times New Roman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Начальная (максимальная) цена договора определена методом сопоставимых рыночных цен (анализ рынка) и включает в себя: 
все расходы, связанные с поставкой Товара, предусмотренные настоящим Договором в полном объеме, страхование, транспортных расходов, уплату таможенных пошлин, налогов, сборов и других обязательных платежей.</t>
    </r>
  </si>
  <si>
    <t>№</t>
  </si>
  <si>
    <t>Наименование предмета контракта</t>
  </si>
  <si>
    <t>Ед. изм</t>
  </si>
  <si>
    <t>Кол-во</t>
  </si>
  <si>
    <t>Источник информации о цене (руб./ед.изм.)</t>
  </si>
  <si>
    <t>Однородность совокупности значений выявленных цен, используемых в расчете НМЦД</t>
  </si>
  <si>
    <t>НМЦД, определенная методом сопоставимых рыночных цен (анализа рынка)</t>
  </si>
  <si>
    <t xml:space="preserve">Средняя арифметическая цена за единицу     &lt;ц&gt; </t>
  </si>
  <si>
    <t>Среднее квадратичное отклонение</t>
  </si>
  <si>
    <r>
      <rPr>
        <b/>
        <sz val="10"/>
        <color indexed="8"/>
        <rFont val="Times New Roman"/>
        <charset val="204"/>
      </rPr>
      <t xml:space="preserve">коэффициент вариации цен V (%)           </t>
    </r>
    <r>
      <rPr>
        <i/>
        <sz val="10"/>
        <color indexed="8"/>
        <rFont val="Times New Roman"/>
        <charset val="204"/>
      </rPr>
      <t xml:space="preserve">         (не должен превышать 33%)</t>
    </r>
  </si>
  <si>
    <r>
      <rPr>
        <b/>
        <sz val="10"/>
        <color indexed="8"/>
        <rFont val="Times New Roman"/>
        <charset val="204"/>
      </rPr>
      <t>Расчет НМЦД по формуле</t>
    </r>
    <r>
      <rPr>
        <sz val="10"/>
        <color indexed="8"/>
        <rFont val="Times New Roman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</si>
  <si>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</si>
  <si>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</si>
  <si>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НМЦД с учетом округления цены за единицу (руб.)**</t>
  </si>
  <si>
    <t>шт</t>
  </si>
  <si>
    <t>В результате проведенного расчета Н(М)ЦД составила, руб.:</t>
  </si>
  <si>
    <t xml:space="preserve">Работник контрактной службы </t>
  </si>
  <si>
    <t xml:space="preserve">Коммерческое предложение  №3 от                               
</t>
  </si>
  <si>
    <t xml:space="preserve">Коммерческое предложение  №2  от               
</t>
  </si>
  <si>
    <t xml:space="preserve">Коммерческое предложение №1 
</t>
  </si>
  <si>
    <t xml:space="preserve">Дизельный Генератор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</si>
</sst>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"/>
    <numFmt numFmtId="165" formatCode="0.0000"/>
  </numFmts>
  <fonts count="17" x14ac:knownFonts="1">
    <font>
      <sz val="11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0"/>
      <color theme="1"/>
      <name val="Times New Roman"/>
      <charset val="204"/>
    </font>
    <font>
      <b/>
      <sz val="10"/>
      <color indexed="8"/>
      <name val="Times New Roman"/>
      <charset val="204"/>
    </font>
    <font>
      <b/>
      <sz val="11"/>
      <color indexed="8"/>
      <name val="Times New Roman"/>
      <charset val="204"/>
    </font>
    <font>
      <sz val="11"/>
      <color indexed="8"/>
      <name val="Times New Roman"/>
      <charset val="204"/>
    </font>
    <font>
      <b/>
      <sz val="10"/>
      <name val="Times New Roman"/>
      <charset val="204"/>
    </font>
    <font>
      <sz val="10"/>
      <color indexed="8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6"/>
      <color indexed="8"/>
      <name val="Times New Roman"/>
      <charset val="204"/>
    </font>
    <font>
      <sz val="11"/>
      <color indexed="8"/>
      <name val="Calibri"/>
      <charset val="204"/>
    </font>
    <font>
      <sz val="8"/>
      <name val="Arial"/>
      <charset val="204"/>
    </font>
    <font>
      <b/>
      <i/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i/>
      <sz val="10"/>
      <color indexed="8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/>
    <xf numFmtId="0" fontId="12" fillId="0" borderId="0">
      <alignment horizontal="left"/>
    </xf>
  </cellStyleXfs>
  <cellXfs count="47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  <xf numFmtId="0" fontId="1" fillId="0" borderId="0" xfId="0" applyFont="1" applyAlignment="1">
      <alignment vertical="top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2" fontId="8" fillId="0" borderId="2" xfId="0" applyNumberFormat="1" applyFont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2" fontId="9" fillId="0" borderId="0" xfId="0" applyNumberFormat="1" applyFont="1" applyAlignment="1">
      <alignment vertical="center"/>
    </xf>
    <xf numFmtId="164" fontId="9" fillId="0" borderId="0" xfId="0" applyNumberFormat="1" applyFont="1"/>
    <xf numFmtId="1" fontId="8" fillId="0" borderId="0" xfId="0" applyNumberFormat="1" applyFont="1"/>
    <xf numFmtId="2" fontId="8" fillId="0" borderId="0" xfId="0" applyNumberFormat="1" applyFont="1"/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4" xfId="0" applyFont="1" applyBorder="1"/>
    <xf numFmtId="0" fontId="1" fillId="0" borderId="5" xfId="0" applyFont="1" applyBorder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</cellXfs>
  <cellStyles count="3">
    <cellStyle name="Excel Built-in Normal" xfId="1" xr:uid="{00000000-0005-0000-0000-000031000000}"/>
    <cellStyle name="Обычный" xfId="0" builtinId="0"/>
    <cellStyle name="Обычный 2" xfId="2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4</xdr:row>
      <xdr:rowOff>1238250</xdr:rowOff>
    </xdr:from>
    <xdr:to>
      <xdr:col>10</xdr:col>
      <xdr:colOff>457200</xdr:colOff>
      <xdr:row>4</xdr:row>
      <xdr:rowOff>1466850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0061575" y="37338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workbookViewId="0">
      <selection activeCell="A8" sqref="A8:G8"/>
    </sheetView>
  </sheetViews>
  <sheetFormatPr defaultColWidth="9.109375" defaultRowHeight="13.2" x14ac:dyDescent="0.25"/>
  <cols>
    <col min="1" max="1" width="3.109375" style="2" customWidth="1"/>
    <col min="2" max="2" width="36.33203125" style="2" customWidth="1"/>
    <col min="3" max="3" width="5.88671875" style="2" customWidth="1"/>
    <col min="4" max="4" width="9.44140625" style="3" customWidth="1"/>
    <col min="5" max="5" width="14.44140625" style="2" customWidth="1"/>
    <col min="6" max="6" width="12.6640625" style="2" customWidth="1"/>
    <col min="7" max="7" width="15.33203125" style="2" customWidth="1"/>
    <col min="8" max="8" width="17.44140625" style="2" customWidth="1"/>
    <col min="9" max="9" width="15.44140625" style="4" customWidth="1"/>
    <col min="10" max="10" width="14.33203125" style="4" customWidth="1"/>
    <col min="11" max="11" width="25.88671875" style="2" customWidth="1"/>
    <col min="12" max="12" width="13.44140625" style="2" customWidth="1"/>
    <col min="13" max="13" width="13.5546875" style="2" customWidth="1"/>
    <col min="14" max="14" width="13.88671875" style="2" customWidth="1"/>
    <col min="15" max="16384" width="9.109375" style="2"/>
  </cols>
  <sheetData>
    <row r="1" spans="1:24" ht="48" customHeight="1" x14ac:dyDescent="0.25">
      <c r="B1" s="5"/>
      <c r="C1" s="5"/>
      <c r="K1" s="6"/>
      <c r="M1" s="45" t="s">
        <v>0</v>
      </c>
      <c r="N1" s="46"/>
      <c r="O1" s="7"/>
      <c r="P1" s="7"/>
      <c r="Q1" s="7"/>
      <c r="R1" s="8"/>
      <c r="S1" s="8"/>
      <c r="T1" s="8"/>
      <c r="U1" s="8"/>
      <c r="V1" s="8"/>
      <c r="W1" s="8"/>
      <c r="X1" s="8"/>
    </row>
    <row r="2" spans="1:24" ht="39" customHeight="1" x14ac:dyDescent="0.25">
      <c r="A2" s="39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M2" s="46"/>
      <c r="N2" s="46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70.5" customHeight="1" x14ac:dyDescent="0.25">
      <c r="A3" s="9">
        <v>8</v>
      </c>
      <c r="B3" s="40" t="s">
        <v>2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39" customHeight="1" x14ac:dyDescent="0.25">
      <c r="A4" s="33" t="s">
        <v>3</v>
      </c>
      <c r="B4" s="34" t="s">
        <v>4</v>
      </c>
      <c r="C4" s="34" t="s">
        <v>5</v>
      </c>
      <c r="D4" s="35" t="s">
        <v>6</v>
      </c>
      <c r="E4" s="34" t="s">
        <v>7</v>
      </c>
      <c r="F4" s="34"/>
      <c r="G4" s="34"/>
      <c r="H4" s="41" t="s">
        <v>8</v>
      </c>
      <c r="I4" s="41"/>
      <c r="J4" s="41"/>
      <c r="K4" s="42" t="s">
        <v>9</v>
      </c>
      <c r="L4" s="43"/>
      <c r="M4" s="43"/>
      <c r="N4" s="44"/>
    </row>
    <row r="5" spans="1:24" ht="124.5" customHeight="1" x14ac:dyDescent="0.25">
      <c r="A5" s="33"/>
      <c r="B5" s="34"/>
      <c r="C5" s="34"/>
      <c r="D5" s="35"/>
      <c r="E5" s="12" t="s">
        <v>22</v>
      </c>
      <c r="F5" s="12" t="s">
        <v>21</v>
      </c>
      <c r="G5" s="13" t="s">
        <v>20</v>
      </c>
      <c r="H5" s="12" t="s">
        <v>10</v>
      </c>
      <c r="I5" s="11" t="s">
        <v>11</v>
      </c>
      <c r="J5" s="11" t="s">
        <v>12</v>
      </c>
      <c r="K5" s="14" t="s">
        <v>13</v>
      </c>
      <c r="L5" s="15" t="s">
        <v>14</v>
      </c>
      <c r="M5" s="15" t="s">
        <v>15</v>
      </c>
      <c r="N5" s="15" t="s">
        <v>16</v>
      </c>
    </row>
    <row r="6" spans="1:24" s="1" customFormat="1" ht="13.8" x14ac:dyDescent="0.3">
      <c r="A6" s="16">
        <v>1</v>
      </c>
      <c r="B6" s="17" t="s">
        <v>23</v>
      </c>
      <c r="C6" s="10" t="s">
        <v>17</v>
      </c>
      <c r="D6" s="10">
        <v>1</v>
      </c>
      <c r="E6" s="18">
        <v>1329470</v>
      </c>
      <c r="F6" s="18">
        <v>2032000</v>
      </c>
      <c r="G6" s="18">
        <v>1760000</v>
      </c>
      <c r="H6" s="19">
        <f>AVERAGE(E6:G6)</f>
        <v>1707156.6666666667</v>
      </c>
      <c r="I6" s="20">
        <f>SQRT(((SUM((POWER(E6-H6,2)),(POWER(F6-H6,2)),(POWER(G6-H6,2)))/(COLUMNS(E6:G6)-1))))</f>
        <v>354233.55802822142</v>
      </c>
      <c r="J6" s="20">
        <f>I6/H6*100</f>
        <v>20.74991504557606</v>
      </c>
      <c r="K6" s="21">
        <f>((D6/3)*(SUM(E6:G6)))</f>
        <v>1707156.6666666665</v>
      </c>
      <c r="L6" s="22">
        <f>K6/D6</f>
        <v>1707156.6666666665</v>
      </c>
      <c r="M6" s="21">
        <f>ROUND(L6,2)</f>
        <v>1707156.67</v>
      </c>
      <c r="N6" s="21">
        <f>M6*D6</f>
        <v>1707156.67</v>
      </c>
    </row>
    <row r="7" spans="1:24" ht="13.8" x14ac:dyDescent="0.25">
      <c r="A7" s="29">
        <v>2</v>
      </c>
      <c r="B7" s="17" t="s">
        <v>23</v>
      </c>
      <c r="C7" s="30" t="s">
        <v>17</v>
      </c>
      <c r="D7" s="30">
        <v>4</v>
      </c>
      <c r="E7" s="31">
        <v>1132850</v>
      </c>
      <c r="F7" s="30">
        <v>1980000</v>
      </c>
      <c r="G7" s="30">
        <v>1580000</v>
      </c>
      <c r="H7" s="19">
        <f>AVERAGE(E7:G7)</f>
        <v>1564283.3333333333</v>
      </c>
      <c r="I7" s="20">
        <f>SQRT(((SUM((POWER(E7-H7,2)),(POWER(F7-H7,2)),(POWER(G7-H7,2)))/(COLUMNS(E7:G7)-1))))</f>
        <v>423793.63000561169</v>
      </c>
      <c r="J7" s="20">
        <f>I7/H7*100</f>
        <v>27.091871464394451</v>
      </c>
      <c r="K7" s="21">
        <f>((D7/3)*(SUM(E7:G7)))</f>
        <v>6257133.333333333</v>
      </c>
      <c r="L7" s="22">
        <f>K7/D7</f>
        <v>1564283.3333333333</v>
      </c>
      <c r="M7" s="21">
        <f>ROUND(L7,2)</f>
        <v>1564283.33</v>
      </c>
      <c r="N7" s="21">
        <f>M7*D7</f>
        <v>6257133.3200000003</v>
      </c>
    </row>
    <row r="8" spans="1:24" ht="20.25" customHeight="1" x14ac:dyDescent="0.25">
      <c r="A8" s="36" t="s">
        <v>18</v>
      </c>
      <c r="B8" s="36"/>
      <c r="C8" s="36"/>
      <c r="D8" s="36"/>
      <c r="E8" s="36"/>
      <c r="F8" s="36"/>
      <c r="G8" s="36"/>
      <c r="H8" s="24"/>
      <c r="I8" s="25"/>
      <c r="J8" s="25"/>
      <c r="K8" s="25"/>
      <c r="L8" s="23"/>
      <c r="M8" s="23"/>
      <c r="N8" s="26">
        <f>SUM(N6:N7)</f>
        <v>7964289.9900000002</v>
      </c>
    </row>
    <row r="9" spans="1:24" ht="13.8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23"/>
      <c r="M9" s="23"/>
      <c r="N9" s="23"/>
    </row>
    <row r="10" spans="1:24" ht="13.8" x14ac:dyDescent="0.25">
      <c r="A10" s="23"/>
      <c r="B10" s="23"/>
      <c r="C10" s="23"/>
      <c r="D10" s="27"/>
      <c r="E10" s="23"/>
      <c r="F10" s="23"/>
      <c r="G10" s="23"/>
      <c r="H10" s="23"/>
      <c r="I10" s="28"/>
      <c r="J10" s="28"/>
      <c r="K10" s="23"/>
      <c r="L10" s="23"/>
      <c r="M10" s="23"/>
      <c r="N10" s="23"/>
    </row>
    <row r="12" spans="1:24" x14ac:dyDescent="0.25">
      <c r="B12" s="2" t="s">
        <v>19</v>
      </c>
    </row>
    <row r="14" spans="1:24" x14ac:dyDescent="0.25"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</row>
    <row r="15" spans="1:24" ht="20.399999999999999" x14ac:dyDescent="0.25"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</row>
    <row r="16" spans="1:24" ht="20.399999999999999" x14ac:dyDescent="0.25"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</row>
    <row r="17" spans="2:15" ht="20.399999999999999" x14ac:dyDescent="0.25"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</row>
  </sheetData>
  <mergeCells count="16">
    <mergeCell ref="A2:K2"/>
    <mergeCell ref="B3:N3"/>
    <mergeCell ref="E4:G4"/>
    <mergeCell ref="H4:J4"/>
    <mergeCell ref="K4:N4"/>
    <mergeCell ref="M1:N2"/>
    <mergeCell ref="B17:O17"/>
    <mergeCell ref="A4:A5"/>
    <mergeCell ref="B4:B5"/>
    <mergeCell ref="C4:C5"/>
    <mergeCell ref="D4:D5"/>
    <mergeCell ref="A8:G8"/>
    <mergeCell ref="A9:K9"/>
    <mergeCell ref="B14:O14"/>
    <mergeCell ref="B15:O15"/>
    <mergeCell ref="B16:O16"/>
  </mergeCells>
  <pageMargins left="0.70866141732283505" right="0.70866141732283505" top="0.74803149606299202" bottom="0.74803149606299202" header="0.31496062992126" footer="0.31496062992126"/>
  <pageSetup paperSize="9" scale="6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2020-05-07T08:33:00Z</cp:lastPrinted>
  <dcterms:created xsi:type="dcterms:W3CDTF">2016-01-29T06:08:00Z</dcterms:created>
  <dcterms:modified xsi:type="dcterms:W3CDTF">2026-10-16T15:24:57Z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3CF8431315344B07998C81F919D0CA15_13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