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E7B03FE-A255-424B-BBB5-98D2AB6710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4" i="1" l="1"/>
  <c r="P13" i="1"/>
  <c r="P12" i="1"/>
  <c r="P11" i="1"/>
  <c r="N11" i="1"/>
  <c r="O14" i="1"/>
  <c r="O13" i="1"/>
  <c r="O12" i="1"/>
  <c r="O11" i="1"/>
  <c r="N14" i="1"/>
  <c r="N13" i="1"/>
  <c r="N15" i="1" s="1"/>
  <c r="N12" i="1"/>
  <c r="H11" i="1"/>
  <c r="M11" i="1" s="1"/>
  <c r="I11" i="1"/>
  <c r="J11" i="1"/>
  <c r="K11" i="1" s="1"/>
  <c r="L11" i="1" s="1"/>
  <c r="H12" i="1"/>
  <c r="M12" i="1" s="1"/>
  <c r="I12" i="1"/>
  <c r="J12" i="1"/>
  <c r="K12" i="1" s="1"/>
  <c r="L12" i="1" s="1"/>
  <c r="H13" i="1"/>
  <c r="M13" i="1" s="1"/>
  <c r="I13" i="1"/>
  <c r="J13" i="1"/>
  <c r="H14" i="1"/>
  <c r="M14" i="1" s="1"/>
  <c r="I14" i="1"/>
  <c r="J14" i="1"/>
  <c r="E15" i="1" l="1"/>
  <c r="C8" i="1"/>
  <c r="K13" i="1"/>
  <c r="L13" i="1" s="1"/>
  <c r="K14" i="1"/>
  <c r="L14" i="1" s="1"/>
  <c r="O15" i="1"/>
  <c r="F15" i="1" s="1"/>
  <c r="P15" i="1"/>
  <c r="G15" i="1" s="1"/>
</calcChain>
</file>

<file path=xl/sharedStrings.xml><?xml version="1.0" encoding="utf-8"?>
<sst xmlns="http://schemas.openxmlformats.org/spreadsheetml/2006/main" count="35" uniqueCount="30">
  <si>
    <t>№ п/п</t>
  </si>
  <si>
    <t>Наименование товара, работ, услуг</t>
  </si>
  <si>
    <t>Объем</t>
  </si>
  <si>
    <t>Ед.изм.</t>
  </si>
  <si>
    <t>Кол-во</t>
  </si>
  <si>
    <t>Цена за ед.изм.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</si>
  <si>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</si>
  <si>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</si>
  <si>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</si>
  <si>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</si>
  <si>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</si>
  <si>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Средн. арифм.</t>
  </si>
  <si>
    <t>Обоснование начальной (максимальной) цены договора</t>
  </si>
  <si>
    <t>Используемый метод определения НМЦД: метод сопоставимых рыночных цен (анализ рынка)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</si>
  <si>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</si>
  <si>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 4 </t>
  </si>
  <si>
    <t>Подготовил:</t>
  </si>
  <si>
    <t>Ведущий специалист по закупкам АО "Горзеленхоз"</t>
  </si>
  <si>
    <t>__________</t>
  </si>
  <si>
    <t>А.А. Зайцев</t>
  </si>
  <si>
    <t>Источник № 1</t>
  </si>
  <si>
    <t>Источник № 3</t>
  </si>
  <si>
    <t>Источник № 2</t>
  </si>
  <si>
    <t>шт</t>
  </si>
  <si>
    <t>Расчет начальной (максимальной) цены договора  произведен по минимально предложеной цене.</t>
  </si>
  <si>
    <t>Агрокассета 40 ячеек ПР-А-40/55-07 (М) (РР) Черный (40)</t>
  </si>
  <si>
    <t>Агрокассета 54 ячеек ПР-А-54/55-07 (М) (РР) Черный (40)</t>
  </si>
  <si>
    <t>Поддон к агрокассете 0 ячеек ПР-А-0/П (800 мкм (РР)  (PS)</t>
  </si>
  <si>
    <t>Горшок ПР-АГ-120х102-105 (РР) Черный (360)</t>
  </si>
  <si>
    <t>Начальная (максимальная) цена договора,руб.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</si>
</sst>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right" indent="15"/>
    </xf>
    <xf numFmtId="0" fontId="11" fillId="0" borderId="0" xfId="0" applyFont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2" fontId="15" fillId="3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13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2" fillId="2" borderId="1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4"/>
  <sheetViews>
    <sheetView tabSelected="1" topLeftCell="A3" zoomScaleNormal="100" zoomScalePageLayoutView="70" workbookViewId="0">
      <selection activeCell="F27" sqref="F27"/>
    </sheetView>
  </sheetViews>
  <sheetFormatPr defaultColWidth="9.140625" defaultRowHeight="15" x14ac:dyDescent="0.25"/>
  <cols>
    <col min="1" max="1" width="5.7109375" style="2" bestFit="1" customWidth="1"/>
    <col min="2" max="2" width="63.140625" style="2" customWidth="1"/>
    <col min="3" max="3" width="8" style="2" bestFit="1" customWidth="1"/>
    <col min="4" max="4" width="7.140625" style="2" bestFit="1" customWidth="1"/>
    <col min="5" max="5" width="14.85546875" style="3" customWidth="1"/>
    <col min="6" max="7" width="14.7109375" style="3" customWidth="1"/>
    <col min="8" max="8" width="13.7109375" style="3" customWidth="1"/>
    <col min="9" max="9" width="9.42578125" style="2" customWidth="1"/>
    <col min="10" max="10" width="12.5703125" style="2" customWidth="1"/>
    <col min="11" max="11" width="11.85546875" style="2" customWidth="1"/>
    <col min="12" max="12" width="17" style="2" customWidth="1"/>
    <col min="13" max="13" width="13.28515625" style="3" customWidth="1"/>
    <col min="14" max="14" width="13.28515625" style="1" customWidth="1"/>
    <col min="15" max="15" width="13.85546875" style="1" customWidth="1"/>
    <col min="16" max="16" width="17.140625" style="1" customWidth="1"/>
    <col min="17" max="16384" width="9.140625" style="1"/>
  </cols>
  <sheetData>
    <row r="2" spans="1:16" x14ac:dyDescent="0.2">
      <c r="A2" s="11"/>
      <c r="B2" s="15"/>
      <c r="C2" s="11"/>
      <c r="D2" s="11"/>
      <c r="I2" s="11"/>
      <c r="J2" s="11"/>
      <c r="K2" s="11"/>
      <c r="L2" s="11"/>
      <c r="M2" s="12" t="s">
        <v>15</v>
      </c>
    </row>
    <row r="3" spans="1:16" x14ac:dyDescent="0.2">
      <c r="A3" s="11"/>
      <c r="B3" s="16"/>
      <c r="C3" s="11"/>
      <c r="D3" s="11"/>
      <c r="I3" s="11"/>
      <c r="J3" s="11"/>
      <c r="K3" s="11"/>
      <c r="L3" s="11"/>
      <c r="M3" s="12"/>
    </row>
    <row r="4" spans="1:16" x14ac:dyDescent="0.2">
      <c r="A4" s="11"/>
      <c r="B4" s="16"/>
      <c r="C4" s="11"/>
      <c r="D4" s="11"/>
      <c r="I4" s="11"/>
      <c r="J4" s="11"/>
      <c r="K4" s="11"/>
      <c r="L4" s="11"/>
      <c r="M4" s="12"/>
    </row>
    <row r="5" spans="1:16" ht="18.75" x14ac:dyDescent="0.25">
      <c r="B5" s="29" t="s">
        <v>12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4"/>
    </row>
    <row r="8" spans="1:16" s="9" customFormat="1" ht="12.75" x14ac:dyDescent="0.25">
      <c r="A8" s="30" t="s">
        <v>29</v>
      </c>
      <c r="B8" s="30"/>
      <c r="C8" s="31">
        <f>N15</f>
        <v>565200</v>
      </c>
      <c r="D8" s="32"/>
      <c r="E8" s="35" t="s">
        <v>20</v>
      </c>
      <c r="F8" s="35" t="s">
        <v>22</v>
      </c>
      <c r="G8" s="35" t="s">
        <v>21</v>
      </c>
      <c r="H8" s="36" t="s">
        <v>11</v>
      </c>
      <c r="I8" s="39" t="s">
        <v>8</v>
      </c>
      <c r="J8" s="39" t="s">
        <v>9</v>
      </c>
      <c r="K8" s="39" t="s">
        <v>10</v>
      </c>
      <c r="L8" s="39" t="s">
        <v>6</v>
      </c>
      <c r="M8" s="36" t="s">
        <v>7</v>
      </c>
    </row>
    <row r="9" spans="1:16" s="9" customFormat="1" ht="12.75" x14ac:dyDescent="0.25">
      <c r="A9" s="30" t="s">
        <v>0</v>
      </c>
      <c r="B9" s="30" t="s">
        <v>1</v>
      </c>
      <c r="C9" s="30" t="s">
        <v>2</v>
      </c>
      <c r="D9" s="30"/>
      <c r="E9" s="35"/>
      <c r="F9" s="35"/>
      <c r="G9" s="35"/>
      <c r="H9" s="37"/>
      <c r="I9" s="40"/>
      <c r="J9" s="40"/>
      <c r="K9" s="40"/>
      <c r="L9" s="40"/>
      <c r="M9" s="37"/>
    </row>
    <row r="10" spans="1:16" s="9" customFormat="1" ht="16.5" customHeight="1" x14ac:dyDescent="0.25">
      <c r="A10" s="30"/>
      <c r="B10" s="30"/>
      <c r="C10" s="23" t="s">
        <v>3</v>
      </c>
      <c r="D10" s="23" t="s">
        <v>4</v>
      </c>
      <c r="E10" s="22" t="s">
        <v>5</v>
      </c>
      <c r="F10" s="22" t="s">
        <v>5</v>
      </c>
      <c r="G10" s="22" t="s">
        <v>5</v>
      </c>
      <c r="H10" s="38"/>
      <c r="I10" s="41"/>
      <c r="J10" s="41"/>
      <c r="K10" s="41"/>
      <c r="L10" s="41"/>
      <c r="M10" s="38"/>
    </row>
    <row r="11" spans="1:16" s="9" customFormat="1" ht="12.75" x14ac:dyDescent="0.25">
      <c r="A11" s="23">
        <v>1</v>
      </c>
      <c r="B11" s="26" t="s">
        <v>25</v>
      </c>
      <c r="C11" s="10" t="s">
        <v>23</v>
      </c>
      <c r="D11" s="13">
        <v>5000</v>
      </c>
      <c r="E11" s="22">
        <v>44.4</v>
      </c>
      <c r="F11" s="22">
        <v>48</v>
      </c>
      <c r="G11" s="22">
        <v>45</v>
      </c>
      <c r="H11" s="22">
        <f>AVERAGE(E11:G11)</f>
        <v>45.800000000000004</v>
      </c>
      <c r="I11" s="23">
        <f>COUNT(E11:G11)</f>
        <v>3</v>
      </c>
      <c r="J11" s="23">
        <f>STDEV(E11:G11)</f>
        <v>1.9287301521985916</v>
      </c>
      <c r="K11" s="23">
        <f t="shared" ref="K11:K12" si="0">J11/H11*100</f>
        <v>4.2112012056737802</v>
      </c>
      <c r="L11" s="23" t="str">
        <f t="shared" ref="L11:L12" si="1">IF(K11&lt;33,"ОДНОРОДНЫЕ","НЕОДНОРОДНЫЕ")</f>
        <v>ОДНОРОДНЫЕ</v>
      </c>
      <c r="M11" s="22">
        <f t="shared" ref="M11:M12" si="2">D11*H11</f>
        <v>229000.00000000003</v>
      </c>
      <c r="N11" s="24">
        <f>D11*E11</f>
        <v>222000</v>
      </c>
      <c r="O11" s="24">
        <f>D11*F11</f>
        <v>240000</v>
      </c>
      <c r="P11" s="24">
        <f>D11*G11</f>
        <v>225000</v>
      </c>
    </row>
    <row r="12" spans="1:16" s="9" customFormat="1" ht="12.75" x14ac:dyDescent="0.25">
      <c r="A12" s="23">
        <v>2</v>
      </c>
      <c r="B12" s="26" t="s">
        <v>26</v>
      </c>
      <c r="C12" s="10" t="s">
        <v>23</v>
      </c>
      <c r="D12" s="13">
        <v>1000</v>
      </c>
      <c r="E12" s="22">
        <v>44.4</v>
      </c>
      <c r="F12" s="22">
        <v>51</v>
      </c>
      <c r="G12" s="22">
        <v>46</v>
      </c>
      <c r="H12" s="22">
        <f t="shared" ref="H12" si="3">AVERAGE(E12:G12)</f>
        <v>47.133333333333333</v>
      </c>
      <c r="I12" s="23">
        <f t="shared" ref="I12" si="4">COUNT(E12:G12)</f>
        <v>3</v>
      </c>
      <c r="J12" s="23">
        <f t="shared" ref="J12" si="5">STDEV(E12:G12)</f>
        <v>3.442867022313429</v>
      </c>
      <c r="K12" s="23">
        <f t="shared" si="0"/>
        <v>7.3045269214570636</v>
      </c>
      <c r="L12" s="23" t="str">
        <f t="shared" si="1"/>
        <v>ОДНОРОДНЫЕ</v>
      </c>
      <c r="M12" s="22">
        <f t="shared" si="2"/>
        <v>47133.333333333336</v>
      </c>
      <c r="N12" s="24">
        <f t="shared" ref="N12:N14" si="6">D12*E12</f>
        <v>44400</v>
      </c>
      <c r="O12" s="24">
        <f t="shared" ref="O12:O14" si="7">D12*F12</f>
        <v>51000</v>
      </c>
      <c r="P12" s="24">
        <f t="shared" ref="P12:P14" si="8">D12*G12</f>
        <v>46000</v>
      </c>
    </row>
    <row r="13" spans="1:16" s="9" customFormat="1" ht="12.75" x14ac:dyDescent="0.25">
      <c r="A13" s="23">
        <v>3</v>
      </c>
      <c r="B13" s="26" t="s">
        <v>27</v>
      </c>
      <c r="C13" s="10" t="s">
        <v>23</v>
      </c>
      <c r="D13" s="13">
        <v>4000</v>
      </c>
      <c r="E13" s="22">
        <v>73.2</v>
      </c>
      <c r="F13" s="22">
        <v>82</v>
      </c>
      <c r="G13" s="22">
        <v>73</v>
      </c>
      <c r="H13" s="22">
        <f>AVERAGE(E13:G13)</f>
        <v>76.066666666666663</v>
      </c>
      <c r="I13" s="23">
        <f>COUNT(E13:G13)</f>
        <v>3</v>
      </c>
      <c r="J13" s="23">
        <f>STDEV(E13:G13)</f>
        <v>5.139390365922142</v>
      </c>
      <c r="K13" s="23">
        <f t="shared" ref="K13:K14" si="9">J13/H13*100</f>
        <v>6.7564290524830968</v>
      </c>
      <c r="L13" s="23" t="str">
        <f t="shared" ref="L13:L14" si="10">IF(K13&lt;33,"ОДНОРОДНЫЕ","НЕОДНОРОДНЫЕ")</f>
        <v>ОДНОРОДНЫЕ</v>
      </c>
      <c r="M13" s="22">
        <f>D13*H13</f>
        <v>304266.66666666663</v>
      </c>
      <c r="N13" s="24">
        <f t="shared" si="6"/>
        <v>292800</v>
      </c>
      <c r="O13" s="24">
        <f t="shared" si="7"/>
        <v>328000</v>
      </c>
      <c r="P13" s="24">
        <f t="shared" si="8"/>
        <v>292000</v>
      </c>
    </row>
    <row r="14" spans="1:16" s="9" customFormat="1" ht="12.75" x14ac:dyDescent="0.25">
      <c r="A14" s="23">
        <v>4</v>
      </c>
      <c r="B14" s="27" t="s">
        <v>28</v>
      </c>
      <c r="C14" s="10" t="s">
        <v>23</v>
      </c>
      <c r="D14" s="13">
        <v>1000</v>
      </c>
      <c r="E14" s="22">
        <v>6</v>
      </c>
      <c r="F14" s="22">
        <v>6.8</v>
      </c>
      <c r="G14" s="22">
        <v>6.1</v>
      </c>
      <c r="H14" s="22">
        <f t="shared" ref="H14" si="11">AVERAGE(E14:G14)</f>
        <v>6.3</v>
      </c>
      <c r="I14" s="23">
        <f t="shared" ref="I14" si="12">COUNT(E14:G14)</f>
        <v>3</v>
      </c>
      <c r="J14" s="23">
        <f t="shared" ref="J14" si="13">STDEV(E14:G14)</f>
        <v>0.43588989435406733</v>
      </c>
      <c r="K14" s="23">
        <f t="shared" si="9"/>
        <v>6.9188872119693228</v>
      </c>
      <c r="L14" s="23" t="str">
        <f t="shared" si="10"/>
        <v>ОДНОРОДНЫЕ</v>
      </c>
      <c r="M14" s="22">
        <f t="shared" ref="M14" si="14">D14*H14</f>
        <v>6300</v>
      </c>
      <c r="N14" s="24">
        <f t="shared" si="6"/>
        <v>6000</v>
      </c>
      <c r="O14" s="24">
        <f t="shared" si="7"/>
        <v>6800</v>
      </c>
      <c r="P14" s="24">
        <f t="shared" si="8"/>
        <v>6100</v>
      </c>
    </row>
    <row r="15" spans="1:16" s="7" customFormat="1" x14ac:dyDescent="0.25">
      <c r="A15" s="5"/>
      <c r="B15" s="19"/>
      <c r="C15" s="5"/>
      <c r="D15" s="5"/>
      <c r="E15" s="28">
        <f>N15</f>
        <v>565200</v>
      </c>
      <c r="F15" s="28">
        <f>O15</f>
        <v>625800</v>
      </c>
      <c r="G15" s="28">
        <f>P15</f>
        <v>569100</v>
      </c>
      <c r="H15" s="6"/>
      <c r="I15" s="5"/>
      <c r="J15" s="5"/>
      <c r="K15" s="5"/>
      <c r="L15" s="5"/>
      <c r="M15" s="14"/>
      <c r="N15" s="25">
        <f>SUM(N11:N14)</f>
        <v>565200</v>
      </c>
      <c r="O15" s="25">
        <f>SUM(O11:O14)</f>
        <v>625800</v>
      </c>
      <c r="P15" s="25">
        <f>SUM(P11:P14)</f>
        <v>569100</v>
      </c>
    </row>
    <row r="16" spans="1:16" s="7" customFormat="1" x14ac:dyDescent="0.25">
      <c r="A16" s="33" t="s">
        <v>13</v>
      </c>
      <c r="B16" s="33"/>
      <c r="C16" s="33"/>
      <c r="D16" s="33"/>
      <c r="E16" s="33"/>
      <c r="F16" s="33"/>
      <c r="G16" s="33"/>
      <c r="H16" s="33"/>
      <c r="I16" s="21"/>
      <c r="J16" s="21"/>
      <c r="K16" s="21"/>
      <c r="L16" s="21"/>
      <c r="M16" s="21"/>
    </row>
    <row r="17" spans="1:13" s="7" customFormat="1" x14ac:dyDescent="0.25">
      <c r="A17" s="33" t="s">
        <v>14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s="8" customFormat="1" ht="15" customHeight="1" x14ac:dyDescent="0.25">
      <c r="A18" s="34" t="s">
        <v>24</v>
      </c>
      <c r="B18" s="34"/>
      <c r="C18" s="34"/>
      <c r="D18" s="34"/>
      <c r="E18" s="34"/>
      <c r="F18" s="34"/>
      <c r="G18" s="34"/>
      <c r="H18" s="34"/>
      <c r="I18" s="20"/>
      <c r="J18" s="20"/>
      <c r="K18" s="20"/>
      <c r="L18" s="20"/>
      <c r="M18" s="20"/>
    </row>
    <row r="19" spans="1:13" x14ac:dyDescent="0.25">
      <c r="B19" s="20"/>
    </row>
    <row r="21" spans="1:13" x14ac:dyDescent="0.25">
      <c r="C21" s="17"/>
      <c r="D21" s="17"/>
      <c r="E21" s="18"/>
      <c r="F21" s="18"/>
      <c r="G21" s="18"/>
      <c r="H21" s="18"/>
    </row>
    <row r="22" spans="1:13" x14ac:dyDescent="0.25">
      <c r="B22" s="17" t="s">
        <v>16</v>
      </c>
      <c r="C22" s="17"/>
      <c r="D22" s="17"/>
      <c r="E22" s="18" t="s">
        <v>18</v>
      </c>
      <c r="F22" s="18"/>
      <c r="G22" s="18"/>
      <c r="H22" s="18" t="s">
        <v>19</v>
      </c>
    </row>
    <row r="23" spans="1:13" x14ac:dyDescent="0.25">
      <c r="B23" s="17" t="s">
        <v>17</v>
      </c>
      <c r="C23" s="17"/>
      <c r="D23" s="17"/>
      <c r="E23" s="18"/>
      <c r="F23" s="18"/>
      <c r="G23" s="18"/>
      <c r="H23" s="18"/>
    </row>
    <row r="24" spans="1:13" x14ac:dyDescent="0.25">
      <c r="B24" s="17"/>
    </row>
  </sheetData>
  <mergeCells count="18">
    <mergeCell ref="A18:H18"/>
    <mergeCell ref="A17:M17"/>
    <mergeCell ref="B9:B10"/>
    <mergeCell ref="C9:D9"/>
    <mergeCell ref="E8:E9"/>
    <mergeCell ref="F8:F9"/>
    <mergeCell ref="G8:G9"/>
    <mergeCell ref="M8:M10"/>
    <mergeCell ref="H8:H10"/>
    <mergeCell ref="I8:I10"/>
    <mergeCell ref="J8:J10"/>
    <mergeCell ref="K8:K10"/>
    <mergeCell ref="L8:L10"/>
    <mergeCell ref="B5:L5"/>
    <mergeCell ref="A8:B8"/>
    <mergeCell ref="C8:D8"/>
    <mergeCell ref="A9:A10"/>
    <mergeCell ref="A16:H16"/>
  </mergeCells>
  <conditionalFormatting sqref="L12:L13">
    <cfRule type="containsText" dxfId="17" priority="40" operator="containsText" text="НЕ">
      <formula>NOT(ISERROR(SEARCH("НЕ",L12)))</formula>
    </cfRule>
    <cfRule type="containsText" dxfId="16" priority="41" operator="containsText" text="ОДНОРОДНЫЕ">
      <formula>NOT(ISERROR(SEARCH("ОДНОРОДНЫЕ",L12)))</formula>
    </cfRule>
    <cfRule type="containsText" dxfId="15" priority="42" operator="containsText" text="НЕОДНОРОДНЫЕ">
      <formula>NOT(ISERROR(SEARCH("НЕОДНОРОДНЫЕ",L12)))</formula>
    </cfRule>
  </conditionalFormatting>
  <conditionalFormatting sqref="L12:L13">
    <cfRule type="containsText" dxfId="14" priority="37" operator="containsText" text="НЕОДНОРОДНЫЕ">
      <formula>NOT(ISERROR(SEARCH("НЕОДНОРОДНЫЕ",L12)))</formula>
    </cfRule>
    <cfRule type="containsText" dxfId="13" priority="38" operator="containsText" text="ОДНОРОДНЫЕ">
      <formula>NOT(ISERROR(SEARCH("ОДНОРОДНЫЕ",L12)))</formula>
    </cfRule>
    <cfRule type="containsText" dxfId="12" priority="39" operator="containsText" text="НЕОДНОРОДНЫЕ">
      <formula>NOT(ISERROR(SEARCH("НЕОДНОРОДНЫЕ",L12)))</formula>
    </cfRule>
  </conditionalFormatting>
  <conditionalFormatting sqref="L11">
    <cfRule type="containsText" dxfId="11" priority="22" operator="containsText" text="НЕ">
      <formula>NOT(ISERROR(SEARCH("НЕ",L11)))</formula>
    </cfRule>
    <cfRule type="containsText" dxfId="10" priority="23" operator="containsText" text="ОДНОРОДНЫЕ">
      <formula>NOT(ISERROR(SEARCH("ОДНОРОДНЫЕ",L11)))</formula>
    </cfRule>
    <cfRule type="containsText" dxfId="9" priority="24" operator="containsText" text="НЕОДНОРОДНЫЕ">
      <formula>NOT(ISERROR(SEARCH("НЕОДНОРОДНЫЕ",L11)))</formula>
    </cfRule>
  </conditionalFormatting>
  <conditionalFormatting sqref="L11">
    <cfRule type="containsText" dxfId="8" priority="19" operator="containsText" text="НЕОДНОРОДНЫЕ">
      <formula>NOT(ISERROR(SEARCH("НЕОДНОРОДНЫЕ",L11)))</formula>
    </cfRule>
    <cfRule type="containsText" dxfId="7" priority="20" operator="containsText" text="ОДНОРОДНЫЕ">
      <formula>NOT(ISERROR(SEARCH("ОДНОРОДНЫЕ",L11)))</formula>
    </cfRule>
    <cfRule type="containsText" dxfId="6" priority="21" operator="containsText" text="НЕОДНОРОДНЫЕ">
      <formula>NOT(ISERROR(SEARCH("НЕОДНОРОДНЫЕ",L11)))</formula>
    </cfRule>
  </conditionalFormatting>
  <conditionalFormatting sqref="L14">
    <cfRule type="containsText" dxfId="5" priority="10" operator="containsText" text="НЕ">
      <formula>NOT(ISERROR(SEARCH("НЕ",L14)))</formula>
    </cfRule>
    <cfRule type="containsText" dxfId="4" priority="11" operator="containsText" text="ОДНОРОДНЫЕ">
      <formula>NOT(ISERROR(SEARCH("ОДНОРОДНЫЕ",L14)))</formula>
    </cfRule>
    <cfRule type="containsText" dxfId="3" priority="12" operator="containsText" text="НЕОДНОРОДНЫЕ">
      <formula>NOT(ISERROR(SEARCH("НЕОДНОРОДНЫЕ",L14)))</formula>
    </cfRule>
  </conditionalFormatting>
  <conditionalFormatting sqref="L14">
    <cfRule type="containsText" dxfId="2" priority="7" operator="containsText" text="НЕОДНОРОДНЫЕ">
      <formula>NOT(ISERROR(SEARCH("НЕОДНОРОДНЫЕ",L14)))</formula>
    </cfRule>
    <cfRule type="containsText" dxfId="1" priority="8" operator="containsText" text="ОДНОРОДНЫЕ">
      <formula>NOT(ISERROR(SEARCH("ОДНОРОДНЫЕ",L14)))</formula>
    </cfRule>
    <cfRule type="containsText" dxfId="0" priority="9" operator="containsText" text="НЕОДНОРОДНЫЕ">
      <formula>NOT(ISERROR(SEARCH("НЕОДНОРОДНЫЕ",L14)))</formula>
    </cfRule>
  </conditionalFormatting>
  <pageMargins left="0.31496062992125984" right="0.19685039370078741" top="0.35433070866141736" bottom="0.35433070866141736" header="0.11811023622047245" footer="0.11811023622047245"/>
  <pageSetup paperSize="9" scale="6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2026-10-12T02:30:04Z</dcterms:modified>
</cp:coreProperties>
</file>