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niva\Desktop\электронный магазин\Мягкий инвентарь\рубашки и джемпера\"/>
    </mc:Choice>
  </mc:AlternateContent>
  <bookViews>
    <workbookView xWindow="120" yWindow="30" windowWidth="15480" windowHeight="11640"/>
  </bookViews>
  <sheets>
    <sheet name="Лист1" sheetId="1" r:id="rId1"/>
    <sheet name="Лист2" sheetId="2" r:id="rId2"/>
    <sheet name="Лист3" sheetId="3" r:id="rId3"/>
    <sheet name="Лист4" sheetId="4" r:id="rId4"/>
  </sheets>
  <calcPr calcId="162913"/>
</workbook>
</file>

<file path=xl/calcChain.xml><?xml version="1.0" encoding="utf-8"?>
<calcChain xmlns="http://schemas.openxmlformats.org/spreadsheetml/2006/main">
  <c r="Q14" i="1" l="1"/>
  <c r="Q13" i="1" l="1"/>
  <c r="O13" i="1"/>
  <c r="L13" i="1"/>
  <c r="M13" i="1" s="1"/>
  <c r="K13" i="1"/>
  <c r="Q12" i="1"/>
  <c r="O12" i="1"/>
  <c r="L12" i="1"/>
  <c r="M12" i="1" s="1"/>
  <c r="K12" i="1"/>
  <c r="Q11" i="1" l="1"/>
  <c r="O11" i="1"/>
  <c r="L11" i="1"/>
  <c r="M11" i="1" s="1"/>
  <c r="K11" i="1"/>
  <c r="Q10" i="1"/>
  <c r="O10" i="1"/>
  <c r="L10" i="1"/>
  <c r="M10" i="1" s="1"/>
  <c r="K10" i="1"/>
  <c r="O9" i="1" l="1"/>
  <c r="L9" i="1"/>
  <c r="K9" i="1"/>
  <c r="Q9" i="1" l="1"/>
  <c r="M9" i="1"/>
</calcChain>
</file>

<file path=xl/sharedStrings.xml><?xml version="1.0" encoding="utf-8"?>
<sst xmlns="http://schemas.openxmlformats.org/spreadsheetml/2006/main" count="45" uniqueCount="37">
  <si>
    <t>№</t>
  </si>
  <si>
    <t>Наименование предмета контракта</t>
  </si>
  <si>
    <t>Существенные условия исполнения контракта</t>
  </si>
  <si>
    <t>Ед. изм.</t>
  </si>
  <si>
    <t>Кол-во</t>
  </si>
  <si>
    <t>Коммерческие предложения (руб./ед.изм)</t>
  </si>
  <si>
    <t>Применяемый коэффициент</t>
  </si>
  <si>
    <t xml:space="preserve">Средняя арифметическая цена заединицу &lt;ц&gt; </t>
  </si>
  <si>
    <t>Среднее квадратичное отклонение</t>
  </si>
  <si>
    <t>коэффициент вариации цен V (%)                    (не должен превышать 33%)</t>
  </si>
  <si>
    <t>Однородность совокупности значений выявленных цен, используемых в расчете Н(М)ЦК, ЦКЕП</t>
  </si>
  <si>
    <t>Н(М)ЦК, ЦКЕП, определяемая методом сопоставимых рыночных цен (анализа рынка)</t>
  </si>
  <si>
    <t>Расчет Н(М)ЦК по формуле                             v - количество (объем)                            закупаемого товара (работы, услуги);            - цена единицы</t>
  </si>
  <si>
    <t>Цена за единицу изм. (руб.)</t>
  </si>
  <si>
    <t>Цена за единицу изм. с округлением (вниз) до сотых долей после запятой (руб.)</t>
  </si>
  <si>
    <t>Н(М)ЦК, ЦКЕП контракта с учетом округления цены за единицу (руб.)</t>
  </si>
  <si>
    <t xml:space="preserve">Обоснование начальной (максимальной) цены контракта, цены контракта, заключаемого с единственным поставщиком (подрядчиком, исполнителем) </t>
  </si>
  <si>
    <t>В результате проведенного расчета Н(М)ЦК, рассчитанная заказчиком метом сопоставимых рыночных цен (анализа рынка) составила:</t>
  </si>
  <si>
    <t>Рассчет Н(М)ЦК, ЦКЕП произвел:</t>
  </si>
  <si>
    <t>ИТОГО:</t>
  </si>
  <si>
    <t xml:space="preserve">Соответствие ГОСТ Р </t>
  </si>
  <si>
    <t xml:space="preserve">                 "Утверждаю"</t>
  </si>
  <si>
    <t>Директор ГБУ "Варнавинский ПНИ"</t>
  </si>
  <si>
    <t>______________</t>
  </si>
  <si>
    <t>В.Ю.Штанов</t>
  </si>
  <si>
    <t>Главный бухгалтер:</t>
  </si>
  <si>
    <t>Н.Ф.Жукова</t>
  </si>
  <si>
    <t>шт</t>
  </si>
  <si>
    <t>Футболка мужская</t>
  </si>
  <si>
    <t>О.А.Лебедева</t>
  </si>
  <si>
    <t>Рубашка мужская с длинным рукавом утепленная</t>
  </si>
  <si>
    <t>кофта женская</t>
  </si>
  <si>
    <t>джемпер мужской</t>
  </si>
  <si>
    <t>Халат фланелевый женский</t>
  </si>
  <si>
    <t>Поставщик №1 Ком.предложение вх.№411 от 23.09.2026г.</t>
  </si>
  <si>
    <t>Поставщик №2 Ком.предложение вх. № 410 от 23.09.26</t>
  </si>
  <si>
    <t>Поставщик №2 Ком.предложение вх. № 410 "а" от 23.09.2026г.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</si>
</sst>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"/>
    <numFmt numFmtId="165" formatCode="0.0000"/>
  </numFmts>
  <fonts count="6" x14ac:knownFonts="1">
    <font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8"/>
      <color indexed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u/>
      <sz val="8"/>
      <color indexed="8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Alignment="1"/>
    <xf numFmtId="0" fontId="1" fillId="0" borderId="0" xfId="0" applyFont="1"/>
    <xf numFmtId="0" fontId="1" fillId="0" borderId="1" xfId="0" applyFont="1" applyBorder="1" applyAlignment="1">
      <alignment horizontal="center" vertical="center" textRotation="90" wrapText="1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 wrapText="1"/>
    </xf>
    <xf numFmtId="165" fontId="3" fillId="0" borderId="1" xfId="0" applyNumberFormat="1" applyFont="1" applyBorder="1" applyAlignment="1">
      <alignment horizontal="center" vertical="center" wrapText="1"/>
    </xf>
    <xf numFmtId="2" fontId="1" fillId="0" borderId="0" xfId="0" applyNumberFormat="1" applyFont="1"/>
    <xf numFmtId="0" fontId="1" fillId="0" borderId="3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center" wrapText="1"/>
    </xf>
    <xf numFmtId="0" fontId="4" fillId="0" borderId="0" xfId="0" applyFont="1" applyAlignment="1" applyProtection="1">
      <alignment horizontal="center" wrapText="1"/>
      <protection locked="0"/>
    </xf>
    <xf numFmtId="0" fontId="1" fillId="0" borderId="3" xfId="0" applyFont="1" applyBorder="1" applyAlignment="1">
      <alignment horizontal="center" vertical="top" wrapText="1"/>
    </xf>
    <xf numFmtId="14" fontId="2" fillId="0" borderId="0" xfId="0" applyNumberFormat="1" applyFont="1" applyBorder="1"/>
    <xf numFmtId="0" fontId="0" fillId="0" borderId="0" xfId="0" applyAlignment="1"/>
    <xf numFmtId="0" fontId="1" fillId="0" borderId="3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left" vertical="top" wrapText="1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center" vertical="center" wrapText="1"/>
    </xf>
    <xf numFmtId="164" fontId="2" fillId="0" borderId="0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2" fontId="3" fillId="0" borderId="0" xfId="0" applyNumberFormat="1" applyFont="1" applyBorder="1" applyAlignment="1">
      <alignment horizontal="center" vertical="center" wrapText="1"/>
    </xf>
    <xf numFmtId="165" fontId="3" fillId="0" borderId="0" xfId="0" applyNumberFormat="1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4" xfId="0" applyFont="1" applyBorder="1" applyAlignment="1">
      <alignment horizontal="center" wrapText="1"/>
    </xf>
    <xf numFmtId="0" fontId="1" fillId="0" borderId="5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textRotation="90" wrapText="1"/>
    </xf>
    <xf numFmtId="0" fontId="0" fillId="0" borderId="3" xfId="0" applyBorder="1" applyAlignment="1">
      <alignment horizontal="center" textRotation="90"/>
    </xf>
    <xf numFmtId="0" fontId="2" fillId="0" borderId="0" xfId="0" applyFont="1" applyAlignment="1" applyProtection="1">
      <alignment horizontal="center" wrapText="1"/>
      <protection locked="0"/>
    </xf>
    <xf numFmtId="0" fontId="0" fillId="0" borderId="0" xfId="0" applyAlignment="1"/>
    <xf numFmtId="0" fontId="5" fillId="0" borderId="7" xfId="0" applyFont="1" applyBorder="1" applyAlignment="1">
      <alignment vertical="top" wrapText="1"/>
    </xf>
    <xf numFmtId="14" fontId="2" fillId="0" borderId="0" xfId="0" applyNumberFormat="1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wmf"/><Relationship Id="rId4" Type="http://schemas.openxmlformats.org/officeDocument/2006/relationships/image" Target="../media/image4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638174</xdr:colOff>
      <xdr:row>7</xdr:row>
      <xdr:rowOff>571499</xdr:rowOff>
    </xdr:from>
    <xdr:to>
      <xdr:col>12</xdr:col>
      <xdr:colOff>38100</xdr:colOff>
      <xdr:row>7</xdr:row>
      <xdr:rowOff>1036318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 rot="10800000" flipH="1" flipV="1">
          <a:off x="7315199" y="1142999"/>
          <a:ext cx="876301" cy="46481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12</xdr:col>
      <xdr:colOff>28575</xdr:colOff>
      <xdr:row>7</xdr:row>
      <xdr:rowOff>1019175</xdr:rowOff>
    </xdr:from>
    <xdr:to>
      <xdr:col>12</xdr:col>
      <xdr:colOff>914400</xdr:colOff>
      <xdr:row>7</xdr:row>
      <xdr:rowOff>1495425</xdr:rowOff>
    </xdr:to>
    <xdr:pic>
      <xdr:nvPicPr>
        <xdr:cNvPr id="9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181975" y="1590675"/>
          <a:ext cx="885825" cy="4762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13</xdr:col>
      <xdr:colOff>57150</xdr:colOff>
      <xdr:row>7</xdr:row>
      <xdr:rowOff>1190625</xdr:rowOff>
    </xdr:from>
    <xdr:to>
      <xdr:col>14</xdr:col>
      <xdr:colOff>9525</xdr:colOff>
      <xdr:row>7</xdr:row>
      <xdr:rowOff>1581150</xdr:rowOff>
    </xdr:to>
    <xdr:pic>
      <xdr:nvPicPr>
        <xdr:cNvPr id="10" name="Picture 5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82100" y="2124075"/>
          <a:ext cx="1133475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 fLocksWithSheet="0"/>
  </xdr:twoCellAnchor>
  <xdr:twoCellAnchor>
    <xdr:from>
      <xdr:col>13</xdr:col>
      <xdr:colOff>9525</xdr:colOff>
      <xdr:row>7</xdr:row>
      <xdr:rowOff>914400</xdr:rowOff>
    </xdr:from>
    <xdr:to>
      <xdr:col>13</xdr:col>
      <xdr:colOff>161925</xdr:colOff>
      <xdr:row>7</xdr:row>
      <xdr:rowOff>1133475</xdr:rowOff>
    </xdr:to>
    <xdr:pic>
      <xdr:nvPicPr>
        <xdr:cNvPr id="12" name="Picture 6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134475" y="1847850"/>
          <a:ext cx="152400" cy="2190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23"/>
  <sheetViews>
    <sheetView tabSelected="1" topLeftCell="A11" workbookViewId="0">
      <selection activeCell="I23" sqref="I23:K23"/>
    </sheetView>
  </sheetViews>
  <sheetFormatPr defaultRowHeight="15" x14ac:dyDescent="0.25"/>
  <cols>
    <col min="1" max="1" width="2.85546875" customWidth="1"/>
    <col min="2" max="2" width="17.140625" customWidth="1"/>
    <col min="3" max="3" width="8" customWidth="1"/>
    <col min="4" max="4" width="3.85546875" customWidth="1"/>
    <col min="5" max="5" width="7.7109375" customWidth="1"/>
    <col min="6" max="6" width="6.140625" customWidth="1"/>
    <col min="7" max="7" width="7.85546875" customWidth="1"/>
    <col min="8" max="8" width="5.85546875" customWidth="1"/>
    <col min="9" max="9" width="6.140625" customWidth="1"/>
    <col min="10" max="10" width="4.85546875" customWidth="1"/>
    <col min="11" max="11" width="9.42578125" customWidth="1"/>
    <col min="12" max="12" width="10.7109375" customWidth="1"/>
    <col min="13" max="13" width="11.7109375" customWidth="1"/>
    <col min="14" max="14" width="11.5703125" customWidth="1"/>
    <col min="15" max="15" width="9.42578125" customWidth="1"/>
    <col min="16" max="16" width="7.140625" customWidth="1"/>
    <col min="17" max="17" width="10.140625" customWidth="1"/>
  </cols>
  <sheetData>
    <row r="1" spans="1:17" x14ac:dyDescent="0.25">
      <c r="N1" s="16" t="s">
        <v>21</v>
      </c>
      <c r="O1" s="16"/>
      <c r="P1" s="16"/>
    </row>
    <row r="2" spans="1:17" x14ac:dyDescent="0.25">
      <c r="N2" s="16" t="s">
        <v>22</v>
      </c>
      <c r="O2" s="16"/>
      <c r="P2" s="16"/>
    </row>
    <row r="3" spans="1:17" x14ac:dyDescent="0.25">
      <c r="N3" t="s">
        <v>23</v>
      </c>
      <c r="O3" s="16" t="s">
        <v>24</v>
      </c>
      <c r="P3" s="16"/>
    </row>
    <row r="4" spans="1:17" s="2" customFormat="1" ht="11.25" x14ac:dyDescent="0.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</row>
    <row r="5" spans="1:17" s="2" customFormat="1" ht="11.25" x14ac:dyDescent="0.2">
      <c r="A5" s="29" t="s">
        <v>16</v>
      </c>
      <c r="B5" s="29"/>
      <c r="C5" s="29"/>
      <c r="D5" s="29"/>
      <c r="E5" s="29"/>
      <c r="F5" s="29"/>
      <c r="G5" s="29"/>
      <c r="H5" s="29"/>
      <c r="I5" s="29"/>
      <c r="J5" s="29"/>
      <c r="K5" s="29"/>
      <c r="L5" s="29"/>
      <c r="M5" s="29"/>
      <c r="N5" s="29"/>
      <c r="O5" s="29"/>
      <c r="P5" s="29"/>
      <c r="Q5" s="29"/>
    </row>
    <row r="6" spans="1:17" s="2" customFormat="1" ht="0.75" customHeight="1" x14ac:dyDescent="0.2"/>
    <row r="7" spans="1:17" s="2" customFormat="1" ht="74.25" customHeight="1" x14ac:dyDescent="0.2">
      <c r="A7" s="30" t="s">
        <v>0</v>
      </c>
      <c r="B7" s="30" t="s">
        <v>1</v>
      </c>
      <c r="C7" s="30" t="s">
        <v>2</v>
      </c>
      <c r="D7" s="30" t="s">
        <v>3</v>
      </c>
      <c r="E7" s="30" t="s">
        <v>4</v>
      </c>
      <c r="F7" s="32" t="s">
        <v>5</v>
      </c>
      <c r="G7" s="33"/>
      <c r="H7" s="33"/>
      <c r="I7" s="37"/>
      <c r="J7" s="30" t="s">
        <v>6</v>
      </c>
      <c r="K7" s="34" t="s">
        <v>10</v>
      </c>
      <c r="L7" s="35"/>
      <c r="M7" s="36"/>
      <c r="N7" s="34" t="s">
        <v>11</v>
      </c>
      <c r="O7" s="35"/>
      <c r="P7" s="35"/>
      <c r="Q7" s="36"/>
    </row>
    <row r="8" spans="1:17" s="2" customFormat="1" ht="147" customHeight="1" thickBot="1" x14ac:dyDescent="0.25">
      <c r="A8" s="31"/>
      <c r="B8" s="31"/>
      <c r="C8" s="31"/>
      <c r="D8" s="31"/>
      <c r="E8" s="31"/>
      <c r="F8" s="3" t="s">
        <v>34</v>
      </c>
      <c r="G8" s="3" t="s">
        <v>35</v>
      </c>
      <c r="H8" s="3" t="s">
        <v>36</v>
      </c>
      <c r="I8" s="38"/>
      <c r="J8" s="31"/>
      <c r="K8" s="4" t="s">
        <v>7</v>
      </c>
      <c r="L8" s="4" t="s">
        <v>8</v>
      </c>
      <c r="M8" s="4" t="s">
        <v>9</v>
      </c>
      <c r="N8" s="4" t="s">
        <v>12</v>
      </c>
      <c r="O8" s="4" t="s">
        <v>13</v>
      </c>
      <c r="P8" s="4" t="s">
        <v>14</v>
      </c>
      <c r="Q8" s="4" t="s">
        <v>15</v>
      </c>
    </row>
    <row r="9" spans="1:17" s="2" customFormat="1" ht="42" customHeight="1" thickBot="1" x14ac:dyDescent="0.25">
      <c r="A9" s="11">
        <v>1</v>
      </c>
      <c r="B9" s="41" t="s">
        <v>30</v>
      </c>
      <c r="C9" s="5" t="s">
        <v>20</v>
      </c>
      <c r="D9" s="11" t="s">
        <v>27</v>
      </c>
      <c r="E9" s="11">
        <v>100</v>
      </c>
      <c r="F9" s="12">
        <v>1120</v>
      </c>
      <c r="G9" s="12">
        <v>1000</v>
      </c>
      <c r="H9" s="12">
        <v>895</v>
      </c>
      <c r="I9" s="14"/>
      <c r="J9" s="11"/>
      <c r="K9" s="6">
        <f t="shared" ref="K9" si="0">AVERAGE(F9:I9)</f>
        <v>1005</v>
      </c>
      <c r="L9" s="7">
        <f t="shared" ref="L9" si="1">SQRT(VAR(F9:I9))</f>
        <v>112.58330249197702</v>
      </c>
      <c r="M9" s="7">
        <f t="shared" ref="M9" si="2">L9/K9*100</f>
        <v>11.202318655918111</v>
      </c>
      <c r="N9" s="8">
        <v>564150</v>
      </c>
      <c r="O9" s="9">
        <f t="shared" ref="O9:O13" si="3">(F9+G9+H9)/3</f>
        <v>1005</v>
      </c>
      <c r="P9" s="8">
        <v>1005</v>
      </c>
      <c r="Q9" s="8">
        <f t="shared" ref="Q9:Q13" si="4">P9*E9</f>
        <v>100500</v>
      </c>
    </row>
    <row r="10" spans="1:17" s="2" customFormat="1" ht="29.25" customHeight="1" thickBot="1" x14ac:dyDescent="0.25">
      <c r="A10" s="17">
        <v>2</v>
      </c>
      <c r="B10" s="26" t="s">
        <v>28</v>
      </c>
      <c r="C10" s="5" t="s">
        <v>20</v>
      </c>
      <c r="D10" s="17" t="s">
        <v>27</v>
      </c>
      <c r="E10" s="17">
        <v>150</v>
      </c>
      <c r="F10" s="12">
        <v>410</v>
      </c>
      <c r="G10" s="12">
        <v>400</v>
      </c>
      <c r="H10" s="12">
        <v>340</v>
      </c>
      <c r="I10" s="17"/>
      <c r="J10" s="17"/>
      <c r="K10" s="6">
        <f t="shared" ref="K10:K11" si="5">AVERAGE(F10:I10)</f>
        <v>383.33333333333331</v>
      </c>
      <c r="L10" s="7">
        <f t="shared" ref="L10:L11" si="6">SQRT(VAR(F10:I10))</f>
        <v>37.859388972001824</v>
      </c>
      <c r="M10" s="7">
        <f t="shared" ref="M10:M11" si="7">L10/K10*100</f>
        <v>9.8763623405222152</v>
      </c>
      <c r="N10" s="8">
        <v>564150</v>
      </c>
      <c r="O10" s="9">
        <f t="shared" si="3"/>
        <v>383.33333333333331</v>
      </c>
      <c r="P10" s="8">
        <v>383.33</v>
      </c>
      <c r="Q10" s="8">
        <f t="shared" si="4"/>
        <v>57499.5</v>
      </c>
    </row>
    <row r="11" spans="1:17" s="2" customFormat="1" ht="24" customHeight="1" thickBot="1" x14ac:dyDescent="0.25">
      <c r="A11" s="17">
        <v>3</v>
      </c>
      <c r="B11" s="27" t="s">
        <v>31</v>
      </c>
      <c r="C11" s="5" t="s">
        <v>20</v>
      </c>
      <c r="D11" s="17" t="s">
        <v>27</v>
      </c>
      <c r="E11" s="17">
        <v>15</v>
      </c>
      <c r="F11" s="12">
        <v>1350</v>
      </c>
      <c r="G11" s="12">
        <v>1300</v>
      </c>
      <c r="H11" s="12">
        <v>1290</v>
      </c>
      <c r="I11" s="17"/>
      <c r="J11" s="17"/>
      <c r="K11" s="6">
        <f t="shared" si="5"/>
        <v>1313.3333333333333</v>
      </c>
      <c r="L11" s="7">
        <f t="shared" si="6"/>
        <v>32.145502536643185</v>
      </c>
      <c r="M11" s="7">
        <f t="shared" si="7"/>
        <v>2.4476270966987199</v>
      </c>
      <c r="N11" s="8">
        <v>564150</v>
      </c>
      <c r="O11" s="9">
        <f t="shared" si="3"/>
        <v>1313.3333333333333</v>
      </c>
      <c r="P11" s="8">
        <v>1313.33</v>
      </c>
      <c r="Q11" s="8">
        <f t="shared" si="4"/>
        <v>19699.949999999997</v>
      </c>
    </row>
    <row r="12" spans="1:17" s="2" customFormat="1" ht="21" customHeight="1" thickBot="1" x14ac:dyDescent="0.25">
      <c r="A12" s="28">
        <v>4</v>
      </c>
      <c r="B12" s="27" t="s">
        <v>32</v>
      </c>
      <c r="C12" s="5" t="s">
        <v>20</v>
      </c>
      <c r="D12" s="28" t="s">
        <v>27</v>
      </c>
      <c r="E12" s="28">
        <v>80</v>
      </c>
      <c r="F12" s="12">
        <v>2000</v>
      </c>
      <c r="G12" s="12">
        <v>1900</v>
      </c>
      <c r="H12" s="12">
        <v>1790</v>
      </c>
      <c r="I12" s="28"/>
      <c r="J12" s="28"/>
      <c r="K12" s="6">
        <f t="shared" ref="K12" si="8">AVERAGE(F12:I12)</f>
        <v>1896.6666666666667</v>
      </c>
      <c r="L12" s="7">
        <f t="shared" ref="L12" si="9">SQRT(VAR(F12:I12))</f>
        <v>105.03967504392487</v>
      </c>
      <c r="M12" s="7">
        <f t="shared" ref="M12" si="10">L12/K12*100</f>
        <v>5.5381199495918212</v>
      </c>
      <c r="N12" s="8">
        <v>564150</v>
      </c>
      <c r="O12" s="9">
        <f t="shared" si="3"/>
        <v>1896.6666666666667</v>
      </c>
      <c r="P12" s="8">
        <v>1896.67</v>
      </c>
      <c r="Q12" s="8">
        <f t="shared" si="4"/>
        <v>151733.6</v>
      </c>
    </row>
    <row r="13" spans="1:17" s="2" customFormat="1" ht="36" customHeight="1" thickBot="1" x14ac:dyDescent="0.25">
      <c r="A13" s="28">
        <v>5</v>
      </c>
      <c r="B13" s="27" t="s">
        <v>33</v>
      </c>
      <c r="C13" s="5" t="s">
        <v>20</v>
      </c>
      <c r="D13" s="28" t="s">
        <v>27</v>
      </c>
      <c r="E13" s="28">
        <v>50</v>
      </c>
      <c r="F13" s="12">
        <v>910</v>
      </c>
      <c r="G13" s="12">
        <v>900</v>
      </c>
      <c r="H13" s="12">
        <v>840</v>
      </c>
      <c r="I13" s="28"/>
      <c r="J13" s="28"/>
      <c r="K13" s="6">
        <f t="shared" ref="K13" si="11">AVERAGE(F13:I13)</f>
        <v>883.33333333333337</v>
      </c>
      <c r="L13" s="7">
        <f t="shared" ref="L13" si="12">SQRT(VAR(F13:I13))</f>
        <v>37.859388972001824</v>
      </c>
      <c r="M13" s="7">
        <f t="shared" ref="M13" si="13">L13/K13*100</f>
        <v>4.2859685628681312</v>
      </c>
      <c r="N13" s="8">
        <v>564150</v>
      </c>
      <c r="O13" s="9">
        <f t="shared" si="3"/>
        <v>883.33333333333337</v>
      </c>
      <c r="P13" s="8">
        <v>883.33</v>
      </c>
      <c r="Q13" s="8">
        <f t="shared" si="4"/>
        <v>44166.5</v>
      </c>
    </row>
    <row r="14" spans="1:17" s="2" customFormat="1" ht="17.25" customHeight="1" x14ac:dyDescent="0.2">
      <c r="A14" s="18"/>
      <c r="B14" s="19"/>
      <c r="C14" s="20"/>
      <c r="D14" s="18"/>
      <c r="E14" s="18"/>
      <c r="F14" s="21"/>
      <c r="G14" s="21"/>
      <c r="H14" s="21"/>
      <c r="I14" s="18"/>
      <c r="J14" s="18"/>
      <c r="K14" s="22"/>
      <c r="L14" s="23"/>
      <c r="M14" s="10" t="s">
        <v>19</v>
      </c>
      <c r="N14" s="24"/>
      <c r="O14" s="25"/>
      <c r="P14" s="24"/>
      <c r="Q14" s="24">
        <f>SUM(Q9:Q13)</f>
        <v>373599.55000000005</v>
      </c>
    </row>
    <row r="15" spans="1:17" s="2" customFormat="1" ht="15.75" hidden="1" customHeight="1" x14ac:dyDescent="0.2">
      <c r="A15" s="1"/>
      <c r="B15" s="1"/>
      <c r="C15" s="1"/>
      <c r="D15" s="1"/>
      <c r="E15" s="1"/>
      <c r="F15" s="1"/>
      <c r="G15" s="1"/>
      <c r="H15" s="1"/>
      <c r="M15" s="10"/>
      <c r="N15" s="10"/>
      <c r="Q15" s="10"/>
    </row>
    <row r="16" spans="1:17" s="2" customFormat="1" ht="12" customHeight="1" x14ac:dyDescent="0.2">
      <c r="A16" s="1" t="s">
        <v>17</v>
      </c>
      <c r="B16" s="1"/>
      <c r="C16" s="1"/>
      <c r="D16" s="1"/>
      <c r="E16" s="1"/>
      <c r="F16" s="1"/>
      <c r="G16" s="1"/>
      <c r="H16" s="1"/>
      <c r="M16" s="10"/>
      <c r="N16" s="10"/>
      <c r="O16" s="10"/>
      <c r="Q16" s="10"/>
    </row>
    <row r="17" spans="1:17" s="2" customFormat="1" ht="3" customHeight="1" x14ac:dyDescent="0.2"/>
    <row r="18" spans="1:17" s="2" customFormat="1" ht="15.75" customHeight="1" x14ac:dyDescent="0.25">
      <c r="A18" s="29" t="s">
        <v>18</v>
      </c>
      <c r="B18" s="29"/>
      <c r="C18" s="29"/>
      <c r="D18" s="29"/>
      <c r="I18" s="39" t="s">
        <v>29</v>
      </c>
      <c r="J18" s="40"/>
    </row>
    <row r="19" spans="1:17" s="2" customFormat="1" ht="15" customHeight="1" x14ac:dyDescent="0.2">
      <c r="I19" s="42">
        <v>46302</v>
      </c>
      <c r="J19" s="42"/>
      <c r="K19" s="42"/>
    </row>
    <row r="20" spans="1:17" ht="14.25" hidden="1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</row>
    <row r="21" spans="1:17" hidden="1" x14ac:dyDescent="0.25">
      <c r="A21" s="2"/>
      <c r="B21" s="2"/>
      <c r="C21" s="2"/>
      <c r="D21" s="2"/>
      <c r="E21" s="2"/>
      <c r="F21" s="2"/>
      <c r="G21" s="2"/>
      <c r="H21" s="2"/>
      <c r="I21" s="13"/>
      <c r="J21" s="2"/>
      <c r="K21" s="2"/>
      <c r="L21" s="2"/>
      <c r="M21" s="2"/>
      <c r="N21" s="2"/>
      <c r="O21" s="2"/>
      <c r="P21" s="2"/>
      <c r="Q21" s="2"/>
    </row>
    <row r="22" spans="1:17" x14ac:dyDescent="0.25">
      <c r="A22" s="2"/>
      <c r="B22" s="29" t="s">
        <v>25</v>
      </c>
      <c r="C22" s="29"/>
      <c r="D22" s="2"/>
      <c r="E22" s="2"/>
      <c r="F22" s="2"/>
      <c r="G22" s="2"/>
      <c r="H22" s="2"/>
      <c r="I22" s="15" t="s">
        <v>26</v>
      </c>
      <c r="J22" s="2"/>
      <c r="K22" s="2"/>
      <c r="L22" s="2"/>
      <c r="M22" s="2"/>
      <c r="N22" s="2"/>
      <c r="O22" s="2"/>
      <c r="P22" s="2"/>
      <c r="Q22" s="2"/>
    </row>
    <row r="23" spans="1:17" x14ac:dyDescent="0.25">
      <c r="I23" s="43">
        <v>46302</v>
      </c>
      <c r="J23" s="43"/>
      <c r="K23" s="43"/>
    </row>
  </sheetData>
  <mergeCells count="16">
    <mergeCell ref="I23:K23"/>
    <mergeCell ref="A18:D18"/>
    <mergeCell ref="A5:Q5"/>
    <mergeCell ref="B22:C22"/>
    <mergeCell ref="A7:A8"/>
    <mergeCell ref="B7:B8"/>
    <mergeCell ref="C7:C8"/>
    <mergeCell ref="D7:D8"/>
    <mergeCell ref="E7:E8"/>
    <mergeCell ref="F7:H7"/>
    <mergeCell ref="J7:J8"/>
    <mergeCell ref="K7:M7"/>
    <mergeCell ref="N7:Q7"/>
    <mergeCell ref="I7:I8"/>
    <mergeCell ref="I18:J18"/>
    <mergeCell ref="I19:K19"/>
  </mergeCells>
  <pageMargins left="0.24" right="0.2" top="0.33" bottom="0.28000000000000003" header="0.31496062992125984" footer="0.2"/>
  <pageSetup paperSize="9" orientation="landscape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6" sqref="A26"/>
    </sheetView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F18" sqref="F18"/>
    </sheetView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Лист1</vt:lpstr>
      <vt:lpstr>Лист2</vt:lpstr>
      <vt:lpstr>Лист3</vt:lpstr>
      <vt:lpstr>Лист4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plan3</dc:creator>
  <cp:lastModifiedBy>pniva</cp:lastModifiedBy>
  <cp:lastPrinted>2026-10-07T12:38:20Z</cp:lastPrinted>
  <dcterms:created xsi:type="dcterms:W3CDTF">2014-02-04T09:40:03Z</dcterms:created>
  <dcterms:modified xsi:type="dcterms:W3CDTF">2026-10-07T12:38:37Z</dcterms:modified>
</cp:coreProperties>
</file>