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customStorage/customStorage.xml" ContentType="application/vnd.wps-officedocument.customStorag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Server02\Контрактная служба\Ковалева\ЗИМНЯЯ СПЕЦ ОДЕЖДА\Спец. одежда\"/>
    </mc:Choice>
  </mc:AlternateContent>
  <bookViews>
    <workbookView showHorizontalScroll="0" showVerticalScroll="0" showSheetTabs="0" xWindow="0" yWindow="60" windowWidth="13275" windowHeight="9240"/>
  </bookViews>
  <sheets>
    <sheet name="Лист1" sheetId="1" r:id="rId1"/>
    <sheet name="Лист2" sheetId="2" r:id="rId2"/>
  </sheets>
  <definedNames>
    <definedName name="_xlnm._FilterDatabase" localSheetId="0" hidden="1">Лист1!$A$8:$L$13</definedName>
    <definedName name="_xlnm.Print_Area" localSheetId="0">Лист1!$A$1:$L$19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10" i="1" l="1"/>
  <c r="L11" i="1"/>
  <c r="L12" i="1"/>
  <c r="L13" i="1"/>
  <c r="L9" i="1"/>
  <c r="I9" i="1" l="1"/>
  <c r="I10" i="1"/>
  <c r="I11" i="1"/>
  <c r="I12" i="1"/>
  <c r="J10" i="1" l="1"/>
  <c r="K10" i="1" s="1"/>
  <c r="J12" i="1"/>
  <c r="K12" i="1" s="1"/>
  <c r="J9" i="1"/>
  <c r="K9" i="1" s="1"/>
  <c r="J11" i="1"/>
  <c r="K11" i="1" s="1"/>
</calcChain>
</file>

<file path=xl/sharedStrings.xml><?xml version="1.0" encoding="utf-8"?>
<sst xmlns="http://schemas.openxmlformats.org/spreadsheetml/2006/main" count="29" uniqueCount="26">
  <si>
    <t>Приложение № 1 к Документации</t>
  </si>
  <si>
    <t>Обоснование начальной (максимальной) цены договора:</t>
  </si>
  <si>
    <t>Расчет начальной (максимальной) цены договора, цены договора, заключаемого с поставщиком (подрядчиком, исполнителем)</t>
  </si>
  <si>
    <t>Наименование товара (работы, услуги)</t>
  </si>
  <si>
    <t xml:space="preserve">Расчет НМЦД </t>
  </si>
  <si>
    <t>№п/п</t>
  </si>
  <si>
    <t>Наименование объекта закупки</t>
  </si>
  <si>
    <t>ед. измерения</t>
  </si>
  <si>
    <t>количество</t>
  </si>
  <si>
    <t>Источник информации о цене за единицу товара (работы, услуги), руб.</t>
  </si>
  <si>
    <t>Однородность совокупности значений выявленных цен, используемых в расчете НМЦД</t>
  </si>
  <si>
    <t>Расчет НМЦД методом сопоставимых рыночных цен (анализа рынка)</t>
  </si>
  <si>
    <t>Начальная (максимальная) цена единицы товара (работы, услуги)</t>
  </si>
  <si>
    <t>Среднее квадратическое отклонение</t>
  </si>
  <si>
    <t>Коэффициент вариации цен</t>
  </si>
  <si>
    <t>шт</t>
  </si>
  <si>
    <t>Руководитель контрактной службы: _______________ О.А. Дуюн</t>
  </si>
  <si>
    <t>Костюм для аккумуляторщика</t>
  </si>
  <si>
    <t>Костюм для электрогазосварщика</t>
  </si>
  <si>
    <t>Костюм сигнальный (для водителей, мойщиков, слесарей, уборщиков)</t>
  </si>
  <si>
    <t xml:space="preserve">Куртка на утепляющей прокладке </t>
  </si>
  <si>
    <t>ИТОГО:</t>
  </si>
  <si>
    <t>Источник информации о цене за единицу товара (работы, услуги), руб. Коммерческое предложение Исх. № 02-09/2026г.-1, от 02.09.2026г.</t>
  </si>
  <si>
    <t>Источник информации о цене за единицу товара (работы, услуги), руб. Коммерческое предложение № 03/09-2026 от 03.09.2026г.</t>
  </si>
  <si>
    <t>Дата подготовки обоснования НМЦД:  07.09.2026 г.</t>
  </si>
  <si>
    <t>Источник информации о цене за единицу товара (работы, услуги), руб. Коммерческое предложение к поставке № 07/09/26-1 от 07.09.2026г.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</si>
</sst>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0.00"/>
  </numFmts>
  <fonts count="10">
    <font>
      <sz val="11"/>
      <color theme="1"/>
      <name val="Calibri"/>
      <charset val="134"/>
      <scheme val="minor"/>
    </font>
    <font>
      <b/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9" fillId="0" borderId="0"/>
  </cellStyleXfs>
  <cellXfs count="34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0" fontId="3" fillId="2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wrapText="1"/>
    </xf>
    <xf numFmtId="164" fontId="3" fillId="0" borderId="3" xfId="0" applyNumberFormat="1" applyFont="1" applyBorder="1" applyAlignment="1">
      <alignment horizontal="center" vertical="center" wrapText="1"/>
    </xf>
    <xf numFmtId="0" fontId="6" fillId="0" borderId="0" xfId="0" applyFont="1"/>
    <xf numFmtId="0" fontId="7" fillId="0" borderId="0" xfId="0" applyFont="1" applyAlignment="1">
      <alignment horizontal="right" vertical="center"/>
    </xf>
    <xf numFmtId="0" fontId="2" fillId="0" borderId="2" xfId="0" applyFont="1" applyBorder="1" applyAlignment="1">
      <alignment horizontal="center" wrapText="1"/>
    </xf>
    <xf numFmtId="2" fontId="4" fillId="0" borderId="3" xfId="0" applyNumberFormat="1" applyFont="1" applyFill="1" applyBorder="1" applyAlignment="1">
      <alignment horizontal="center" wrapText="1"/>
    </xf>
    <xf numFmtId="164" fontId="8" fillId="0" borderId="8" xfId="0" applyNumberFormat="1" applyFont="1" applyBorder="1" applyAlignment="1">
      <alignment horizontal="center" wrapText="1"/>
    </xf>
    <xf numFmtId="164" fontId="0" fillId="0" borderId="0" xfId="0" applyNumberFormat="1" applyAlignment="1">
      <alignment horizontal="center"/>
    </xf>
    <xf numFmtId="164" fontId="0" fillId="0" borderId="0" xfId="0" applyNumberFormat="1"/>
    <xf numFmtId="0" fontId="0" fillId="0" borderId="0" xfId="0" applyBorder="1"/>
    <xf numFmtId="0" fontId="0" fillId="0" borderId="0" xfId="0" applyBorder="1" applyAlignment="1">
      <alignment horizontal="center"/>
    </xf>
    <xf numFmtId="0" fontId="8" fillId="0" borderId="2" xfId="0" applyFont="1" applyBorder="1" applyAlignment="1">
      <alignment horizontal="center" wrapText="1"/>
    </xf>
    <xf numFmtId="4" fontId="5" fillId="0" borderId="2" xfId="0" applyNumberFormat="1" applyFont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textRotation="90" wrapText="1"/>
    </xf>
    <xf numFmtId="2" fontId="8" fillId="0" borderId="2" xfId="0" applyNumberFormat="1" applyFont="1" applyBorder="1" applyAlignment="1">
      <alignment horizontal="center" wrapText="1"/>
    </xf>
    <xf numFmtId="0" fontId="5" fillId="0" borderId="2" xfId="0" applyFont="1" applyBorder="1" applyAlignment="1">
      <alignment horizontal="right" vertical="center" wrapText="1"/>
    </xf>
    <xf numFmtId="0" fontId="2" fillId="2" borderId="2" xfId="0" applyFont="1" applyFill="1" applyBorder="1" applyAlignment="1">
      <alignment horizontal="left" vertical="center" wrapText="1" inden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www.wps.cn/officeDocument/2023/relationships/customStorage" Target="customStorage/customStorage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8"/>
  <sheetViews>
    <sheetView tabSelected="1" topLeftCell="B1" zoomScale="70" zoomScaleNormal="70" workbookViewId="0">
      <selection activeCell="J21" sqref="J21"/>
    </sheetView>
  </sheetViews>
  <sheetFormatPr defaultColWidth="8.85546875" defaultRowHeight="15"/>
  <cols>
    <col min="1" max="1" width="37.7109375" hidden="1" customWidth="1"/>
    <col min="2" max="2" width="8.28515625" customWidth="1"/>
    <col min="3" max="3" width="52.5703125" customWidth="1"/>
    <col min="4" max="4" width="14.7109375" customWidth="1"/>
    <col min="5" max="5" width="12.85546875" customWidth="1"/>
    <col min="6" max="6" width="15.42578125" customWidth="1"/>
    <col min="7" max="7" width="16" customWidth="1"/>
    <col min="8" max="8" width="15.140625" customWidth="1"/>
    <col min="9" max="11" width="20.7109375" customWidth="1"/>
    <col min="12" max="12" width="30.42578125" customWidth="1"/>
    <col min="13" max="13" width="13" customWidth="1"/>
    <col min="14" max="14" width="11.5703125" customWidth="1"/>
    <col min="15" max="15" width="10.5703125" customWidth="1"/>
    <col min="17" max="17" width="13" customWidth="1"/>
  </cols>
  <sheetData>
    <row r="1" spans="1:14">
      <c r="B1" s="2"/>
      <c r="L1" s="11" t="s">
        <v>0</v>
      </c>
    </row>
    <row r="2" spans="1:14">
      <c r="B2" s="2" t="s">
        <v>1</v>
      </c>
    </row>
    <row r="3" spans="1:14" ht="48.75" customHeight="1">
      <c r="A3" s="28"/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</row>
    <row r="4" spans="1:14" ht="24" customHeight="1">
      <c r="A4" s="25" t="s">
        <v>2</v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</row>
    <row r="5" spans="1:14" s="1" customFormat="1" ht="32.25" customHeight="1">
      <c r="A5" s="4" t="s">
        <v>3</v>
      </c>
      <c r="B5" s="29"/>
      <c r="C5" s="30"/>
      <c r="D5" s="30"/>
      <c r="E5" s="30"/>
      <c r="F5" s="30"/>
      <c r="G5" s="30"/>
      <c r="H5" s="30"/>
      <c r="I5" s="30"/>
      <c r="J5" s="30"/>
      <c r="K5" s="30"/>
      <c r="L5" s="31"/>
    </row>
    <row r="6" spans="1:14" ht="43.5" customHeight="1">
      <c r="A6" s="24" t="s">
        <v>4</v>
      </c>
      <c r="B6" s="25" t="s">
        <v>5</v>
      </c>
      <c r="C6" s="25" t="s">
        <v>6</v>
      </c>
      <c r="D6" s="26" t="s">
        <v>7</v>
      </c>
      <c r="E6" s="26" t="s">
        <v>8</v>
      </c>
      <c r="F6" s="32" t="s">
        <v>9</v>
      </c>
      <c r="G6" s="33"/>
      <c r="H6" s="33"/>
      <c r="I6" s="25" t="s">
        <v>10</v>
      </c>
      <c r="J6" s="25"/>
      <c r="K6" s="25"/>
      <c r="L6" s="25" t="s">
        <v>11</v>
      </c>
    </row>
    <row r="7" spans="1:14" ht="198" customHeight="1">
      <c r="A7" s="24"/>
      <c r="B7" s="25"/>
      <c r="C7" s="25"/>
      <c r="D7" s="27"/>
      <c r="E7" s="27"/>
      <c r="F7" s="21" t="s">
        <v>22</v>
      </c>
      <c r="G7" s="21" t="s">
        <v>23</v>
      </c>
      <c r="H7" s="21" t="s">
        <v>25</v>
      </c>
      <c r="I7" s="3" t="s">
        <v>12</v>
      </c>
      <c r="J7" s="3" t="s">
        <v>13</v>
      </c>
      <c r="K7" s="3" t="s">
        <v>14</v>
      </c>
      <c r="L7" s="25"/>
      <c r="M7" s="17"/>
      <c r="N7" s="17"/>
    </row>
    <row r="8" spans="1:14" s="1" customFormat="1">
      <c r="A8" s="24"/>
      <c r="B8" s="5">
        <v>1</v>
      </c>
      <c r="C8" s="5">
        <v>2</v>
      </c>
      <c r="D8" s="5">
        <v>3</v>
      </c>
      <c r="E8" s="5">
        <v>4</v>
      </c>
      <c r="F8" s="5">
        <v>5</v>
      </c>
      <c r="G8" s="5">
        <v>6</v>
      </c>
      <c r="H8" s="5">
        <v>7</v>
      </c>
      <c r="I8" s="12">
        <v>8</v>
      </c>
      <c r="J8" s="12">
        <v>9</v>
      </c>
      <c r="K8" s="12">
        <v>10</v>
      </c>
      <c r="L8" s="12">
        <v>11</v>
      </c>
      <c r="M8" s="18"/>
      <c r="N8" s="18"/>
    </row>
    <row r="9" spans="1:14" s="1" customFormat="1" ht="15.75">
      <c r="A9" s="24"/>
      <c r="B9" s="5">
        <v>1</v>
      </c>
      <c r="C9" s="7" t="s">
        <v>17</v>
      </c>
      <c r="D9" s="6" t="s">
        <v>15</v>
      </c>
      <c r="E9" s="8">
        <v>11</v>
      </c>
      <c r="F9" s="9">
        <v>3080</v>
      </c>
      <c r="G9" s="9">
        <v>3700</v>
      </c>
      <c r="H9" s="9">
        <v>3234</v>
      </c>
      <c r="I9" s="13">
        <f t="shared" ref="I9:I12" si="0">ROUND(AVERAGE(F9:H9),2)</f>
        <v>3338</v>
      </c>
      <c r="J9" s="13">
        <f t="shared" ref="J9:J12" si="1">SQRT(((SUM((POWER(F9-I9,2)),(POWER(G9-I9,2)),(POWER(H9-I9,2)))))/2)</f>
        <v>322.81883464259022</v>
      </c>
      <c r="K9" s="14">
        <f t="shared" ref="K9:K12" si="2">J9/I9</f>
        <v>9.6710256034329006E-2</v>
      </c>
      <c r="L9" s="22">
        <f>I9*E9</f>
        <v>36718</v>
      </c>
      <c r="M9" s="18"/>
      <c r="N9" s="18"/>
    </row>
    <row r="10" spans="1:14" s="1" customFormat="1" ht="15.75">
      <c r="A10" s="24"/>
      <c r="B10" s="5">
        <v>2</v>
      </c>
      <c r="C10" s="7" t="s">
        <v>18</v>
      </c>
      <c r="D10" s="6" t="s">
        <v>15</v>
      </c>
      <c r="E10" s="8">
        <v>24</v>
      </c>
      <c r="F10" s="9">
        <v>9783.5</v>
      </c>
      <c r="G10" s="9">
        <v>12700</v>
      </c>
      <c r="H10" s="9">
        <v>10373</v>
      </c>
      <c r="I10" s="13">
        <f t="shared" si="0"/>
        <v>10952.17</v>
      </c>
      <c r="J10" s="13">
        <f t="shared" si="1"/>
        <v>1542.0987592725701</v>
      </c>
      <c r="K10" s="14">
        <f t="shared" si="2"/>
        <v>0.14080303348766227</v>
      </c>
      <c r="L10" s="19">
        <f>I10*E10</f>
        <v>262852.08</v>
      </c>
      <c r="M10" s="18"/>
      <c r="N10" s="18"/>
    </row>
    <row r="11" spans="1:14" s="1" customFormat="1" ht="30">
      <c r="A11" s="24"/>
      <c r="B11" s="5">
        <v>3</v>
      </c>
      <c r="C11" s="7" t="s">
        <v>19</v>
      </c>
      <c r="D11" s="6" t="s">
        <v>15</v>
      </c>
      <c r="E11" s="8">
        <v>391</v>
      </c>
      <c r="F11" s="9">
        <v>5586</v>
      </c>
      <c r="G11" s="9">
        <v>7200</v>
      </c>
      <c r="H11" s="9">
        <v>5865</v>
      </c>
      <c r="I11" s="13">
        <f t="shared" si="0"/>
        <v>6217</v>
      </c>
      <c r="J11" s="13">
        <f t="shared" si="1"/>
        <v>862.65694224297533</v>
      </c>
      <c r="K11" s="14">
        <f t="shared" si="2"/>
        <v>0.13875775168778756</v>
      </c>
      <c r="L11" s="22">
        <f>I11*E11</f>
        <v>2430847</v>
      </c>
      <c r="M11" s="18"/>
      <c r="N11" s="18"/>
    </row>
    <row r="12" spans="1:14" s="1" customFormat="1" ht="15.75">
      <c r="A12" s="24"/>
      <c r="B12" s="5">
        <v>4</v>
      </c>
      <c r="C12" s="7" t="s">
        <v>20</v>
      </c>
      <c r="D12" s="6" t="s">
        <v>15</v>
      </c>
      <c r="E12" s="8">
        <v>206</v>
      </c>
      <c r="F12" s="9">
        <v>6113</v>
      </c>
      <c r="G12" s="9">
        <v>4950</v>
      </c>
      <c r="H12" s="9">
        <v>6419</v>
      </c>
      <c r="I12" s="13">
        <f t="shared" si="0"/>
        <v>5827.33</v>
      </c>
      <c r="J12" s="13">
        <f t="shared" si="1"/>
        <v>775.0447299027328</v>
      </c>
      <c r="K12" s="14">
        <f t="shared" si="2"/>
        <v>0.13300168857825673</v>
      </c>
      <c r="L12" s="19">
        <f>I12*E12</f>
        <v>1200429.98</v>
      </c>
      <c r="M12" s="18"/>
      <c r="N12" s="18"/>
    </row>
    <row r="13" spans="1:14" s="1" customFormat="1" ht="23.25" customHeight="1">
      <c r="A13" s="24"/>
      <c r="B13" s="23" t="s">
        <v>21</v>
      </c>
      <c r="C13" s="23"/>
      <c r="D13" s="23"/>
      <c r="E13" s="23"/>
      <c r="F13" s="23"/>
      <c r="G13" s="23"/>
      <c r="H13" s="23"/>
      <c r="I13" s="23"/>
      <c r="J13" s="23"/>
      <c r="K13" s="23"/>
      <c r="L13" s="20">
        <f>SUM(L9:L12)</f>
        <v>3930847.06</v>
      </c>
      <c r="M13" s="15"/>
    </row>
    <row r="14" spans="1:14">
      <c r="N14" s="16"/>
    </row>
    <row r="16" spans="1:14" ht="15.75">
      <c r="B16" s="10" t="s">
        <v>24</v>
      </c>
      <c r="L16" s="16"/>
    </row>
    <row r="18" spans="2:2" ht="15.75">
      <c r="B18" s="10" t="s">
        <v>16</v>
      </c>
    </row>
  </sheetData>
  <autoFilter ref="A8:L13"/>
  <mergeCells count="12">
    <mergeCell ref="A3:L3"/>
    <mergeCell ref="A4:L4"/>
    <mergeCell ref="B5:L5"/>
    <mergeCell ref="F6:H6"/>
    <mergeCell ref="I6:K6"/>
    <mergeCell ref="L6:L7"/>
    <mergeCell ref="B13:K13"/>
    <mergeCell ref="A6:A13"/>
    <mergeCell ref="B6:B7"/>
    <mergeCell ref="C6:C7"/>
    <mergeCell ref="D6:D7"/>
    <mergeCell ref="E6:E7"/>
  </mergeCells>
  <pageMargins left="0.7" right="0.7" top="0.75" bottom="0.75" header="0.3" footer="0.3"/>
  <pageSetup paperSize="9" scale="57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C10" sqref="C10"/>
    </sheetView>
  </sheetViews>
  <sheetFormatPr defaultColWidth="9" defaultRowHeight="15"/>
  <sheetData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Лист1</vt:lpstr>
      <vt:lpstr>Лист2</vt:lpstr>
      <vt:lpstr>Лист1!Область_печати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41</cp:lastModifiedBy>
  <cp:revision>2</cp:revision>
  <cp:lastPrinted>2025-12-02T11:58:53Z</cp:lastPrinted>
  <dcterms:created xsi:type="dcterms:W3CDTF">2006-09-16T00:00:00Z</dcterms:created>
  <dcterms:modified xsi:type="dcterms:W3CDTF">2026-10-15T09:07:53Z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86583E25A76B452B97C5F792A57D1B16_13</vt:lpwstr>
  </property>
  <property fmtid="{D5CDD505-2E9C-101B-9397-08002B2CF9AE}" pid="3" name="KSOProductBuildVer">
    <vt:lpwstr>1049-12.2.0.21546</vt:lpwstr>
  </property>
</Properties>
</file>