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showHorizontalScroll="0" showVerticalScroll="0" showSheetTabs="0" xWindow="0" yWindow="60" windowWidth="13275" windowHeight="9240"/>
  </bookViews>
  <sheets>
    <sheet name="Лист1" sheetId="1" r:id="rId1"/>
    <sheet name="Лист2" sheetId="2" r:id="rId2"/>
  </sheets>
  <definedNames>
    <definedName name="_xlnm._FilterDatabase" localSheetId="0" hidden="1">Лист1!$A$8:$L$13</definedName>
    <definedName name="_xlnm.Print_Area" localSheetId="0">Лист1!$A$1:$L$19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  <c r="I10" i="1"/>
  <c r="I11" i="1"/>
  <c r="I12" i="1"/>
  <c r="I9" i="1"/>
  <c r="L11" i="1" l="1"/>
  <c r="J12" i="1" l="1"/>
  <c r="K12" i="1" s="1"/>
  <c r="L9" i="1"/>
  <c r="L10" i="1"/>
  <c r="L13" i="1" l="1"/>
  <c r="J10" i="1"/>
  <c r="K10" i="1" s="1"/>
  <c r="J9" i="1"/>
  <c r="K9" i="1" s="1"/>
  <c r="J11" i="1"/>
  <c r="K11" i="1" s="1"/>
</calcChain>
</file>

<file path=xl/sharedStrings.xml><?xml version="1.0" encoding="utf-8"?>
<sst xmlns="http://schemas.openxmlformats.org/spreadsheetml/2006/main" count="28" uniqueCount="26">
  <si>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</si>
  <si>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</si>
  <si>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</si>
  <si>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</si>
  <si>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</si>
  <si>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</si>
  <si>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</si>
  <si>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</si>
  <si>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</si>
  <si>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</si>
  <si>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</si>
  <si>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</si>
  <si>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Источник информации о цене за единицу товара (работы, услуги), руб. Предложение к поставке № б/н.</t>
  </si>
  <si>
    <t>Среднее квадратическое отклонение</t>
  </si>
  <si>
    <t>Коэффициент вариации цен</t>
  </si>
  <si>
    <t>шт</t>
  </si>
  <si>
    <t>Руководитель контрактной службы: _______________ О.А. Дуюн</t>
  </si>
  <si>
    <t>пар</t>
  </si>
  <si>
    <t>Костюм для кондуктора женский</t>
  </si>
  <si>
    <t>Костюм для кондуктора мужской</t>
  </si>
  <si>
    <t>Обувь для кондуктора</t>
  </si>
  <si>
    <t>Кепка-бейсболка</t>
  </si>
  <si>
    <t>Источник информации о цене за единицу товара (работы, услуги), руб. Коммерческое предложение Исх. №8 от 08.04.2026г.</t>
  </si>
  <si>
    <t>Источник информации о цене за единицу товара (работы, услуги), руб. Коммерческое предложение Исх № 5 от 08.04.2026г</t>
  </si>
  <si>
    <t>Начальная (максимальная) цена единицы товара (работы, услуги) принята как минимальная из предложеных</t>
  </si>
  <si>
    <t>Дата подготовки обоснования НМЦД: 22.10.2026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</si>
</sst>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wrapText="1"/>
    </xf>
    <xf numFmtId="2" fontId="4" fillId="0" borderId="3" xfId="0" applyNumberFormat="1" applyFont="1" applyFill="1" applyBorder="1" applyAlignment="1">
      <alignment horizontal="center" wrapText="1"/>
    </xf>
    <xf numFmtId="164" fontId="8" fillId="0" borderId="8" xfId="0" applyNumberFormat="1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B1" zoomScale="70" zoomScaleNormal="70" workbookViewId="0">
      <selection activeCell="P19" sqref="P19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52.57031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11" width="20.7109375" customWidth="1"/>
    <col min="12" max="12" width="30.4257812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>
      <c r="B1" s="2"/>
      <c r="L1" s="11" t="s">
        <v>0</v>
      </c>
    </row>
    <row r="2" spans="1:14">
      <c r="B2" s="2" t="s">
        <v>1</v>
      </c>
    </row>
    <row r="3" spans="1:14" ht="48.7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ht="24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4" s="1" customFormat="1" ht="32.25" customHeight="1">
      <c r="A5" s="4" t="s">
        <v>3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4" ht="43.5" customHeight="1">
      <c r="A6" s="31" t="s">
        <v>4</v>
      </c>
      <c r="B6" s="24" t="s">
        <v>5</v>
      </c>
      <c r="C6" s="24" t="s">
        <v>6</v>
      </c>
      <c r="D6" s="32" t="s">
        <v>7</v>
      </c>
      <c r="E6" s="32" t="s">
        <v>8</v>
      </c>
      <c r="F6" s="28" t="s">
        <v>9</v>
      </c>
      <c r="G6" s="29"/>
      <c r="H6" s="29"/>
      <c r="I6" s="24" t="s">
        <v>10</v>
      </c>
      <c r="J6" s="24"/>
      <c r="K6" s="24"/>
      <c r="L6" s="24" t="s">
        <v>11</v>
      </c>
    </row>
    <row r="7" spans="1:14" ht="198" customHeight="1">
      <c r="A7" s="31"/>
      <c r="B7" s="24"/>
      <c r="C7" s="24"/>
      <c r="D7" s="33"/>
      <c r="E7" s="33"/>
      <c r="F7" s="21" t="s">
        <v>22</v>
      </c>
      <c r="G7" s="21" t="s">
        <v>23</v>
      </c>
      <c r="H7" s="21" t="s">
        <v>12</v>
      </c>
      <c r="I7" s="22" t="s">
        <v>24</v>
      </c>
      <c r="J7" s="3" t="s">
        <v>13</v>
      </c>
      <c r="K7" s="3" t="s">
        <v>14</v>
      </c>
      <c r="L7" s="24"/>
      <c r="M7" s="17"/>
      <c r="N7" s="17"/>
    </row>
    <row r="8" spans="1:14" s="1" customFormat="1">
      <c r="A8" s="31"/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  <c r="H8" s="5">
        <v>7</v>
      </c>
      <c r="I8" s="12">
        <v>8</v>
      </c>
      <c r="J8" s="12">
        <v>9</v>
      </c>
      <c r="K8" s="12">
        <v>10</v>
      </c>
      <c r="L8" s="12">
        <v>11</v>
      </c>
      <c r="M8" s="18"/>
      <c r="N8" s="18"/>
    </row>
    <row r="9" spans="1:14" s="1" customFormat="1" ht="15.75">
      <c r="A9" s="31"/>
      <c r="B9" s="5">
        <v>1</v>
      </c>
      <c r="C9" s="7" t="s">
        <v>18</v>
      </c>
      <c r="D9" s="6" t="s">
        <v>15</v>
      </c>
      <c r="E9" s="8">
        <v>71</v>
      </c>
      <c r="F9" s="9">
        <v>2800</v>
      </c>
      <c r="G9" s="9">
        <v>3100</v>
      </c>
      <c r="H9" s="9">
        <v>1170.4000000000001</v>
      </c>
      <c r="I9" s="13">
        <f>H9</f>
        <v>1170.4000000000001</v>
      </c>
      <c r="J9" s="13">
        <f t="shared" ref="J9:J12" si="0">SQRT(((SUM((POWER(F9-I9,2)),(POWER(G9-I9,2)),(POWER(H9-I9,2)))))/2)</f>
        <v>1785.9104568818673</v>
      </c>
      <c r="K9" s="14">
        <f t="shared" ref="K9:K12" si="1">J9/I9</f>
        <v>1.5258975195504674</v>
      </c>
      <c r="L9" s="19">
        <f t="shared" ref="L9:L10" si="2">I9*E9</f>
        <v>83098.400000000009</v>
      </c>
      <c r="M9" s="18"/>
      <c r="N9" s="18"/>
    </row>
    <row r="10" spans="1:14" s="1" customFormat="1" ht="15.75">
      <c r="A10" s="31"/>
      <c r="B10" s="5">
        <v>2</v>
      </c>
      <c r="C10" s="7" t="s">
        <v>19</v>
      </c>
      <c r="D10" s="6" t="s">
        <v>15</v>
      </c>
      <c r="E10" s="8">
        <v>11</v>
      </c>
      <c r="F10" s="9">
        <v>2600</v>
      </c>
      <c r="G10" s="9">
        <v>3000</v>
      </c>
      <c r="H10" s="9">
        <v>1031.8</v>
      </c>
      <c r="I10" s="13">
        <f t="shared" ref="I10:I12" si="3">H10</f>
        <v>1031.8</v>
      </c>
      <c r="J10" s="13">
        <f t="shared" si="0"/>
        <v>1779.4749899900253</v>
      </c>
      <c r="K10" s="14">
        <f t="shared" si="1"/>
        <v>1.7246317018705422</v>
      </c>
      <c r="L10" s="19">
        <f t="shared" si="2"/>
        <v>11349.8</v>
      </c>
      <c r="M10" s="18"/>
      <c r="N10" s="18"/>
    </row>
    <row r="11" spans="1:14" s="1" customFormat="1" ht="15.75">
      <c r="A11" s="31"/>
      <c r="B11" s="5">
        <v>3</v>
      </c>
      <c r="C11" s="7" t="s">
        <v>21</v>
      </c>
      <c r="D11" s="6" t="s">
        <v>15</v>
      </c>
      <c r="E11" s="8">
        <v>82</v>
      </c>
      <c r="F11" s="9">
        <v>550</v>
      </c>
      <c r="G11" s="9">
        <v>850</v>
      </c>
      <c r="H11" s="9">
        <v>268.8</v>
      </c>
      <c r="I11" s="13">
        <f t="shared" si="3"/>
        <v>268.8</v>
      </c>
      <c r="J11" s="13">
        <f>SQRT(((SUM((POWER(F11-I11,2)),(POWER(G11-I11,2)),(POWER(H11-I11,2)))))/2)</f>
        <v>456.54511277638272</v>
      </c>
      <c r="K11" s="14">
        <f>J11/I11</f>
        <v>1.6984565207454714</v>
      </c>
      <c r="L11" s="19">
        <f>I11*E11</f>
        <v>22041.600000000002</v>
      </c>
      <c r="M11" s="18"/>
      <c r="N11" s="18"/>
    </row>
    <row r="12" spans="1:14" s="1" customFormat="1" ht="15.75">
      <c r="A12" s="31"/>
      <c r="B12" s="5">
        <v>4</v>
      </c>
      <c r="C12" s="7" t="s">
        <v>20</v>
      </c>
      <c r="D12" s="6" t="s">
        <v>17</v>
      </c>
      <c r="E12" s="8">
        <v>82</v>
      </c>
      <c r="F12" s="9">
        <v>1900</v>
      </c>
      <c r="G12" s="9">
        <v>2200</v>
      </c>
      <c r="H12" s="9">
        <v>784</v>
      </c>
      <c r="I12" s="13">
        <f t="shared" si="3"/>
        <v>784</v>
      </c>
      <c r="J12" s="13">
        <f t="shared" si="0"/>
        <v>1274.8552859050317</v>
      </c>
      <c r="K12" s="14">
        <f t="shared" si="1"/>
        <v>1.6260909258992751</v>
      </c>
      <c r="L12" s="19">
        <f>I12*E12</f>
        <v>64288</v>
      </c>
      <c r="M12" s="18"/>
      <c r="N12" s="18"/>
    </row>
    <row r="13" spans="1:14" s="1" customFormat="1" ht="23.25" customHeight="1">
      <c r="A13" s="31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20">
        <f>SUM(L9:L12)</f>
        <v>180777.80000000002</v>
      </c>
      <c r="M13" s="15"/>
    </row>
    <row r="14" spans="1:14">
      <c r="N14" s="16"/>
    </row>
    <row r="16" spans="1:14" ht="15.75">
      <c r="B16" s="10" t="s">
        <v>25</v>
      </c>
      <c r="L16" s="16"/>
    </row>
    <row r="18" spans="2:2" ht="15.75">
      <c r="B18" s="10" t="s">
        <v>16</v>
      </c>
    </row>
  </sheetData>
  <autoFilter ref="A8:L13"/>
  <mergeCells count="12">
    <mergeCell ref="B13:K13"/>
    <mergeCell ref="A6:A13"/>
    <mergeCell ref="B6:B7"/>
    <mergeCell ref="C6:C7"/>
    <mergeCell ref="D6:D7"/>
    <mergeCell ref="E6:E7"/>
    <mergeCell ref="A3:L3"/>
    <mergeCell ref="A4:L4"/>
    <mergeCell ref="B5:L5"/>
    <mergeCell ref="F6:H6"/>
    <mergeCell ref="I6:K6"/>
    <mergeCell ref="L6:L7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ColWidth="9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41</cp:lastModifiedBy>
  <cp:revision>2</cp:revision>
  <cp:lastPrinted>2026-10-22T05:39:25Z</cp:lastPrinted>
  <dcterms:created xsi:type="dcterms:W3CDTF">2006-09-16T00:00:00Z</dcterms:created>
  <dcterms:modified xsi:type="dcterms:W3CDTF">2026-10-22T05:42:04Z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86583E25A76B452B97C5F792A57D1B16_13</vt:lpwstr>
  </property>
  <property fmtid="{D5CDD505-2E9C-101B-9397-08002B2CF9AE}" pid="3" name="KSOProductBuildVer">
    <vt:lpwstr>1049-12.2.0.21546</vt:lpwstr>
  </property>
</Properties>
</file>