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170" activeTab="0"/>
  </bookViews>
  <sheets>
    <sheet name="Бланк" sheetId="1" r:id="rId1"/>
    <sheet name="Пример" sheetId="2" r:id="rId2"/>
  </sheets>
  <definedNames>
    <definedName name="_xlfn.T.TEST" hidden="1">#NAME?</definedName>
    <definedName name="OLE_LINK4" localSheetId="0">'Бланк'!#REF!</definedName>
    <definedName name="OLE_LINK4" localSheetId="1">'Пример'!#REF!</definedName>
    <definedName name="_xlnm.Print_Area" localSheetId="0">'Бланк'!$A$1:$L$21</definedName>
    <definedName name="_xlnm.Print_Area" localSheetId="1">'Пример'!$A$1:$O$24</definedName>
  </definedNames>
  <calcPr fullCalcOnLoad="1"/>
</workbook>
</file>

<file path=xl/sharedStrings.xml><?xml version="1.0" encoding="utf-8"?>
<sst xmlns="http://schemas.openxmlformats.org/spreadsheetml/2006/main" count="72" uniqueCount="62">
  <si>
    <t>№</t>
  </si>
  <si>
    <t>Ед. изм</t>
  </si>
  <si>
    <t>Кол-во</t>
  </si>
  <si>
    <t>Коммерческие предложения (руб./ед.изм.)</t>
  </si>
  <si>
    <t>Однородность совокупности значений выявленных цен, используемых в расчете НМЦК**</t>
  </si>
  <si>
    <t>НМЦК, определенная методом сопоставимых рыночных цен (анализа рынка)*</t>
  </si>
  <si>
    <t>Среднее квадратичное отклонение</t>
  </si>
  <si>
    <t>Дата подготовки обоснования НМЦК:</t>
  </si>
  <si>
    <t>Используемый метод определения НМЦК с обоснованием:</t>
  </si>
  <si>
    <t>Расчет НМЦК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</si>
  <si>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Расчет НМЦК</t>
  </si>
  <si>
    <t>Расчет начальной (максимальной) цены контракта методом сопоставимых рыночных цен (анализа рынка)</t>
  </si>
  <si>
    <t>Основные характеристики объекта закупки:</t>
  </si>
  <si>
    <t>Номер исходящего запроса</t>
  </si>
  <si>
    <t>Инициатор закупки</t>
  </si>
  <si>
    <t xml:space="preserve">Наименование товара </t>
  </si>
  <si>
    <t xml:space="preserve">Описание товара </t>
  </si>
  <si>
    <t>________________________________</t>
  </si>
  <si>
    <t>Согласно тех. задания от инициатора закупки</t>
  </si>
  <si>
    <t>Поставщик №2</t>
  </si>
  <si>
    <t>Поставщик №3</t>
  </si>
  <si>
    <t>В результате проведенного расчета НМЦК составила руб.:</t>
  </si>
  <si>
    <t>т.</t>
  </si>
  <si>
    <t>Поставщик №1</t>
  </si>
  <si>
    <t>Наименование и описание товара</t>
  </si>
  <si>
    <t>Средняя арифметическая цена за единицу     &lt;ц&gt; .</t>
  </si>
  <si>
    <r>
      <t xml:space="preserve">коэффициент вариации цен        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</si>
  <si>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</si>
  <si>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</si>
  <si>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НМЦК контракта с учетом округления цены за единицу (руб.)</t>
  </si>
  <si>
    <t>Расчет начальной (максимальной) цены (в соответствии с требованиями статьи 22 Федерального закона от 05.04.2013 N 44-ФЗ "О контрактной системе в сфере закупок товаров, работ, услуг для обеспечения государственных и муниципальных нужд", а так же в соответствии с Приказом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Данный Приказ не учитывает, что применение утвержденных формул определения Н(М)ЦК, ЦКЕП, может привести к формированию цены контракта и цены за единицу товара (работы, услуги) с дробными значениями (количество знаков после запятой превышает 2). Большинство бухгалтерских программ, а также программное обеспечение реестра контрактов не позволяет проводить операции с такими значениями. Поэтому в случае необходимости Заказчиком применяется округление (вниз) таких показателей.</t>
  </si>
  <si>
    <t xml:space="preserve"> Товар обыкновенный (ГОСТ 77777-2017)</t>
  </si>
  <si>
    <t>01.09.2017 г.</t>
  </si>
  <si>
    <t>04-46/7777 от 18.08.2017 г.</t>
  </si>
  <si>
    <t>Сотрудник И.В.</t>
  </si>
  <si>
    <t>Коллега П.В.</t>
  </si>
  <si>
    <t>подготовил  инженер ОМТС</t>
  </si>
  <si>
    <t xml:space="preserve"> </t>
  </si>
  <si>
    <t>Метод сопоставимых рыночных цен (анализ рынка).</t>
  </si>
  <si>
    <t>Используемый метод определения НМЦД с обоснованием:</t>
  </si>
  <si>
    <t>Расчет начальной (максимальной) цены договора методом сопоставимых рыночных цен (анализа рынка)</t>
  </si>
  <si>
    <t>Средняя арифметическая величина цены  единицы продукции</t>
  </si>
  <si>
    <t>Цена единицы прродукции, указанная в Источнике № 1 (руб.)</t>
  </si>
  <si>
    <t>Цена единицы прродукции, указанная в Источнике № 2 (руб.)</t>
  </si>
  <si>
    <t>Цена единицы прродукции, указанная в Источнике № 3 (руб.)</t>
  </si>
  <si>
    <t xml:space="preserve">НМЦД (руб.)
</t>
  </si>
  <si>
    <t xml:space="preserve">Примечание
*К РАСЧЕТУ НЕОБХОДИМО ПРИКЛАДЫВАТЬ СПРАВОЧНУЮ ИНФОРМАЦИЮ И ДОКУМЕНТЫ ЛИБО УКАЗЫВАТЬ РЕКВИЗИТЫ ДОКУМЕНТОВ, НА ОСНОВАНИИ КОТОРЫХ ВЫПОЛНЕН РАСЧЕТ. При этом в обосновании НМЦД, которое подлежит размещению в открытом доступе в информационно-телекоммуникационной сети "Интернет" не указываются наименования поставщиков (подрядчиков, исполнителей), представивших соответствующую информацию. Оригиналы использованных при определении, обосновании НМЦД документов, снимки экрана ("скриншот"), содержащие изображения соответствующих страниц сайтов с указанием даты и времени их формирования, целесообразно хранить с иными документами о закупке, подлежащими хранению в соответствии с требованиями Федерального закона N 223-ФЗ.
</t>
  </si>
  <si>
    <t>Расчет НМЦД, руб.</t>
  </si>
  <si>
    <t>Дата подготовки обоснования НМЦД:</t>
  </si>
  <si>
    <t>Входящий номер коммерческого преложения:</t>
  </si>
  <si>
    <t>Обоснование начальной (максимальной) цены договора</t>
  </si>
  <si>
    <t>Поставка бензина и дизельного топлива в талонах</t>
  </si>
  <si>
    <t xml:space="preserve">Обоснование начальной (максимальной) цены </t>
  </si>
  <si>
    <r>
      <rPr>
        <b/>
        <sz val="14"/>
        <color indexed="8"/>
        <rFont val="Times New Roman"/>
        <family val="1"/>
      </rPr>
      <t>Метод сопоставимых рыночных цен (анализ рынка).</t>
    </r>
    <r>
      <rPr>
        <b/>
        <i/>
        <sz val="12"/>
        <color indexed="8"/>
        <rFont val="Times New Roman"/>
        <family val="1"/>
      </rPr>
      <t xml:space="preserve"> </t>
    </r>
  </si>
  <si>
    <t>Бензин марки АИ-92 К-5</t>
  </si>
  <si>
    <t>л</t>
  </si>
  <si>
    <t>Дизельное топливо К-5</t>
  </si>
  <si>
    <r>
      <t>__________________</t>
    </r>
    <r>
      <rPr>
        <b/>
        <u val="single"/>
        <sz val="13"/>
        <color indexed="8"/>
        <rFont val="Times New Roman"/>
        <family val="1"/>
      </rPr>
      <t>19-3/9090 от 18.10.2018г.</t>
    </r>
    <r>
      <rPr>
        <b/>
        <sz val="13"/>
        <color indexed="8"/>
        <rFont val="Times New Roman"/>
        <family val="1"/>
      </rPr>
      <t>__________</t>
    </r>
  </si>
  <si>
    <t>Источник № 1 - вх.н.19-3/9090/001 от 19.10.18 на 1 л.</t>
  </si>
  <si>
    <t>Источник № 2 - вх.н.19-3/9090/002 от 19.10.18 на 1 л.</t>
  </si>
  <si>
    <t>Поставка безина и дизельного топлива в талонах</t>
  </si>
  <si>
    <t>Источник № 3 - вх.н.19-3/9090/003 от 22.10.18 на 1 л.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</si>
</sst>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0.0"/>
    <numFmt numFmtId="187" formatCode="0.000"/>
    <numFmt numFmtId="188" formatCode="#,##0.000"/>
    <numFmt numFmtId="189" formatCode="#,##0.0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9" fillId="0" borderId="0">
      <alignment/>
      <protection/>
    </xf>
    <xf numFmtId="0" fontId="1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185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189" fontId="9" fillId="0" borderId="15" xfId="0" applyNumberFormat="1" applyFont="1" applyBorder="1" applyAlignment="1">
      <alignment horizontal="center" vertical="center" wrapText="1"/>
    </xf>
    <xf numFmtId="189" fontId="9" fillId="0" borderId="19" xfId="0" applyNumberFormat="1" applyFont="1" applyFill="1" applyBorder="1" applyAlignment="1">
      <alignment horizontal="center" vertical="center" wrapText="1"/>
    </xf>
    <xf numFmtId="189" fontId="9" fillId="0" borderId="15" xfId="0" applyNumberFormat="1" applyFont="1" applyFill="1" applyBorder="1" applyAlignment="1">
      <alignment horizontal="center" vertical="center" wrapText="1"/>
    </xf>
    <xf numFmtId="189" fontId="9" fillId="0" borderId="15" xfId="0" applyNumberFormat="1" applyFont="1" applyBorder="1" applyAlignment="1">
      <alignment horizontal="center" vertical="center"/>
    </xf>
    <xf numFmtId="189" fontId="9" fillId="0" borderId="15" xfId="0" applyNumberFormat="1" applyFont="1" applyFill="1" applyBorder="1" applyAlignment="1">
      <alignment horizontal="center" vertical="center"/>
    </xf>
    <xf numFmtId="180" fontId="2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wrapText="1"/>
    </xf>
    <xf numFmtId="0" fontId="15" fillId="0" borderId="21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wrapText="1"/>
    </xf>
    <xf numFmtId="0" fontId="13" fillId="32" borderId="23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32" borderId="25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14" fontId="8" fillId="0" borderId="18" xfId="0" applyNumberFormat="1" applyFont="1" applyFill="1" applyBorder="1" applyAlignment="1">
      <alignment horizontal="left" vertical="center" wrapText="1"/>
    </xf>
    <xf numFmtId="14" fontId="8" fillId="0" borderId="25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4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4" fontId="8" fillId="0" borderId="19" xfId="0" applyNumberFormat="1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textRotation="90" wrapText="1"/>
    </xf>
    <xf numFmtId="0" fontId="8" fillId="0" borderId="22" xfId="0" applyFont="1" applyFill="1" applyBorder="1" applyAlignment="1">
      <alignment horizontal="center" vertical="center" textRotation="90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37" xfId="0" applyNumberFormat="1" applyFont="1" applyBorder="1" applyAlignment="1">
      <alignment horizontal="center" vertical="center" wrapText="1"/>
    </xf>
    <xf numFmtId="2" fontId="8" fillId="0" borderId="42" xfId="0" applyNumberFormat="1" applyFont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top" wrapText="1"/>
    </xf>
    <xf numFmtId="2" fontId="7" fillId="0" borderId="42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4" fontId="2" fillId="0" borderId="42" xfId="0" applyNumberFormat="1" applyFont="1" applyBorder="1" applyAlignment="1">
      <alignment horizontal="center" vertical="top" wrapText="1"/>
    </xf>
    <xf numFmtId="4" fontId="2" fillId="0" borderId="43" xfId="0" applyNumberFormat="1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7</xdr:row>
      <xdr:rowOff>952500</xdr:rowOff>
    </xdr:from>
    <xdr:to>
      <xdr:col>10</xdr:col>
      <xdr:colOff>819150</xdr:colOff>
      <xdr:row>7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4752975"/>
          <a:ext cx="733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7</xdr:row>
      <xdr:rowOff>923925</xdr:rowOff>
    </xdr:from>
    <xdr:to>
      <xdr:col>9</xdr:col>
      <xdr:colOff>1152525</xdr:colOff>
      <xdr:row>7</xdr:row>
      <xdr:rowOff>1419225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0" y="472440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20675" y="3800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20675" y="3800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7</xdr:row>
      <xdr:rowOff>1476375</xdr:rowOff>
    </xdr:from>
    <xdr:to>
      <xdr:col>11</xdr:col>
      <xdr:colOff>1371600</xdr:colOff>
      <xdr:row>7</xdr:row>
      <xdr:rowOff>1828800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25450" y="527685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304800</xdr:colOff>
      <xdr:row>7</xdr:row>
      <xdr:rowOff>1238250</xdr:rowOff>
    </xdr:from>
    <xdr:to>
      <xdr:col>11</xdr:col>
      <xdr:colOff>457200</xdr:colOff>
      <xdr:row>7</xdr:row>
      <xdr:rowOff>1476375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25475" y="50387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8</xdr:row>
      <xdr:rowOff>952500</xdr:rowOff>
    </xdr:from>
    <xdr:to>
      <xdr:col>10</xdr:col>
      <xdr:colOff>819150</xdr:colOff>
      <xdr:row>8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4791075"/>
          <a:ext cx="733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8</xdr:row>
      <xdr:rowOff>923925</xdr:rowOff>
    </xdr:from>
    <xdr:to>
      <xdr:col>9</xdr:col>
      <xdr:colOff>1152525</xdr:colOff>
      <xdr:row>8</xdr:row>
      <xdr:rowOff>1419225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476250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657225</xdr:rowOff>
    </xdr:from>
    <xdr:to>
      <xdr:col>11</xdr:col>
      <xdr:colOff>0</xdr:colOff>
      <xdr:row>7</xdr:row>
      <xdr:rowOff>657225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72950" y="383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657225</xdr:rowOff>
    </xdr:from>
    <xdr:to>
      <xdr:col>11</xdr:col>
      <xdr:colOff>0</xdr:colOff>
      <xdr:row>7</xdr:row>
      <xdr:rowOff>657225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72950" y="383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8</xdr:row>
      <xdr:rowOff>1476375</xdr:rowOff>
    </xdr:from>
    <xdr:to>
      <xdr:col>11</xdr:col>
      <xdr:colOff>1562100</xdr:colOff>
      <xdr:row>8</xdr:row>
      <xdr:rowOff>1828800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77725" y="5314950"/>
          <a:ext cx="1457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304800</xdr:colOff>
      <xdr:row>8</xdr:row>
      <xdr:rowOff>1238250</xdr:rowOff>
    </xdr:from>
    <xdr:to>
      <xdr:col>11</xdr:col>
      <xdr:colOff>457200</xdr:colOff>
      <xdr:row>8</xdr:row>
      <xdr:rowOff>1476375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77750" y="50768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tabSelected="1" view="pageBreakPreview" zoomScale="70" zoomScaleNormal="55" zoomScaleSheetLayoutView="70" zoomScalePageLayoutView="0" workbookViewId="0" topLeftCell="A1">
      <selection activeCell="Q7" sqref="Q7"/>
    </sheetView>
  </sheetViews>
  <sheetFormatPr defaultColWidth="9.140625" defaultRowHeight="15"/>
  <cols>
    <col min="1" max="1" width="4.7109375" style="3" customWidth="1"/>
    <col min="2" max="2" width="43.7109375" style="1" customWidth="1"/>
    <col min="3" max="3" width="27.421875" style="1" customWidth="1"/>
    <col min="4" max="4" width="7.00390625" style="1" customWidth="1"/>
    <col min="5" max="5" width="12.57421875" style="1" customWidth="1"/>
    <col min="6" max="6" width="15.8515625" style="1" customWidth="1"/>
    <col min="7" max="7" width="17.140625" style="1" customWidth="1"/>
    <col min="8" max="8" width="17.00390625" style="1" customWidth="1"/>
    <col min="9" max="9" width="17.140625" style="1" customWidth="1"/>
    <col min="10" max="10" width="18.28125" style="1" customWidth="1"/>
    <col min="11" max="11" width="14.421875" style="1" customWidth="1"/>
    <col min="12" max="12" width="20.57421875" style="2" customWidth="1"/>
    <col min="13" max="13" width="14.00390625" style="1" customWidth="1"/>
    <col min="14" max="14" width="14.00390625" style="1" bestFit="1" customWidth="1"/>
    <col min="15" max="15" width="13.28125" style="1" customWidth="1"/>
    <col min="16" max="16384" width="9.140625" style="1" customWidth="1"/>
  </cols>
  <sheetData>
    <row r="1" spans="1:13" ht="58.5" customHeight="1" thickBot="1">
      <c r="A1" s="94" t="s">
        <v>50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5" t="s">
        <v>37</v>
      </c>
    </row>
    <row r="2" spans="1:12" ht="102" customHeight="1">
      <c r="A2" s="95" t="s">
        <v>12</v>
      </c>
      <c r="B2" s="96"/>
      <c r="C2" s="96"/>
      <c r="D2" s="96"/>
      <c r="E2" s="96"/>
      <c r="F2" s="99" t="s">
        <v>60</v>
      </c>
      <c r="G2" s="100"/>
      <c r="H2" s="100"/>
      <c r="I2" s="100"/>
      <c r="J2" s="100"/>
      <c r="K2" s="100"/>
      <c r="L2" s="100"/>
    </row>
    <row r="3" spans="1:12" ht="19.5" customHeight="1" hidden="1" thickBot="1">
      <c r="A3" s="97"/>
      <c r="B3" s="98"/>
      <c r="C3" s="98"/>
      <c r="D3" s="98"/>
      <c r="E3" s="98"/>
      <c r="F3" s="101"/>
      <c r="G3" s="102"/>
      <c r="H3" s="102"/>
      <c r="I3" s="102"/>
      <c r="J3" s="102"/>
      <c r="K3" s="102"/>
      <c r="L3" s="102"/>
    </row>
    <row r="4" spans="1:13" ht="81.75" customHeight="1">
      <c r="A4" s="103" t="s">
        <v>39</v>
      </c>
      <c r="B4" s="104"/>
      <c r="C4" s="104"/>
      <c r="D4" s="104"/>
      <c r="E4" s="105"/>
      <c r="F4" s="106" t="s">
        <v>38</v>
      </c>
      <c r="G4" s="104"/>
      <c r="H4" s="104"/>
      <c r="I4" s="104"/>
      <c r="J4" s="104"/>
      <c r="K4" s="104"/>
      <c r="L4" s="104"/>
      <c r="M4" s="5"/>
    </row>
    <row r="5" spans="1:13" ht="18.75">
      <c r="A5" s="69" t="s">
        <v>47</v>
      </c>
      <c r="B5" s="70"/>
      <c r="C5" s="70"/>
      <c r="D5" s="70"/>
      <c r="E5" s="71"/>
      <c r="F5" s="107">
        <f>L13</f>
        <v>3239683.333333334</v>
      </c>
      <c r="G5" s="108"/>
      <c r="H5" s="108"/>
      <c r="I5" s="108"/>
      <c r="J5" s="108"/>
      <c r="K5" s="108"/>
      <c r="L5" s="108"/>
      <c r="M5" s="5"/>
    </row>
    <row r="6" spans="1:13" ht="18.75">
      <c r="A6" s="69" t="s">
        <v>48</v>
      </c>
      <c r="B6" s="70"/>
      <c r="C6" s="70"/>
      <c r="D6" s="70"/>
      <c r="E6" s="71"/>
      <c r="F6" s="79">
        <v>43395</v>
      </c>
      <c r="G6" s="80"/>
      <c r="H6" s="80"/>
      <c r="I6" s="80"/>
      <c r="J6" s="80"/>
      <c r="K6" s="80"/>
      <c r="L6" s="80"/>
      <c r="M6" s="5"/>
    </row>
    <row r="7" spans="1:13" s="4" customFormat="1" ht="19.5" thickBot="1">
      <c r="A7" s="81" t="s">
        <v>40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5"/>
    </row>
    <row r="8" spans="1:13" ht="150.75" customHeight="1" thickBot="1">
      <c r="A8" s="83" t="s">
        <v>24</v>
      </c>
      <c r="B8" s="84"/>
      <c r="C8" s="85"/>
      <c r="D8" s="51" t="s">
        <v>1</v>
      </c>
      <c r="E8" s="51" t="s">
        <v>2</v>
      </c>
      <c r="F8" s="27" t="s">
        <v>42</v>
      </c>
      <c r="G8" s="27" t="s">
        <v>43</v>
      </c>
      <c r="H8" s="27" t="s">
        <v>44</v>
      </c>
      <c r="I8" s="10" t="s">
        <v>41</v>
      </c>
      <c r="J8" s="10" t="s">
        <v>6</v>
      </c>
      <c r="K8" s="12" t="s">
        <v>26</v>
      </c>
      <c r="L8" s="11" t="s">
        <v>45</v>
      </c>
      <c r="M8" s="6"/>
    </row>
    <row r="9" spans="1:13" ht="18.75" customHeight="1">
      <c r="A9" s="91">
        <v>1</v>
      </c>
      <c r="B9" s="60" t="s">
        <v>54</v>
      </c>
      <c r="C9" s="61"/>
      <c r="D9" s="64" t="s">
        <v>55</v>
      </c>
      <c r="E9" s="66">
        <v>15000</v>
      </c>
      <c r="F9" s="22"/>
      <c r="G9" s="22"/>
      <c r="H9" s="22"/>
      <c r="I9" s="23"/>
      <c r="J9" s="23"/>
      <c r="K9" s="24"/>
      <c r="L9" s="25"/>
      <c r="M9" s="7"/>
    </row>
    <row r="10" spans="1:15" ht="18.75">
      <c r="A10" s="77"/>
      <c r="B10" s="62"/>
      <c r="C10" s="63"/>
      <c r="D10" s="65"/>
      <c r="E10" s="67"/>
      <c r="F10" s="50">
        <v>46.9</v>
      </c>
      <c r="G10" s="46">
        <v>48.48</v>
      </c>
      <c r="H10" s="46">
        <v>46.99</v>
      </c>
      <c r="I10" s="33">
        <f>AVERAGE(F10:H10)</f>
        <v>47.45666666666667</v>
      </c>
      <c r="J10" s="34">
        <f>STDEV(F10:H10)</f>
        <v>0.8873744042586139</v>
      </c>
      <c r="K10" s="35">
        <f>J10/I10*100</f>
        <v>1.8698624799998886</v>
      </c>
      <c r="L10" s="46">
        <f>((E9/3)*(SUM(F10:H10)))</f>
        <v>711850</v>
      </c>
      <c r="M10" s="8"/>
      <c r="N10" s="37"/>
      <c r="O10" s="36"/>
    </row>
    <row r="11" spans="1:13" ht="18.75" customHeight="1">
      <c r="A11" s="76">
        <v>2</v>
      </c>
      <c r="B11" s="74" t="s">
        <v>56</v>
      </c>
      <c r="C11" s="75"/>
      <c r="D11" s="78" t="s">
        <v>55</v>
      </c>
      <c r="E11" s="92">
        <v>50000</v>
      </c>
      <c r="F11" s="28"/>
      <c r="G11" s="28"/>
      <c r="H11" s="28"/>
      <c r="I11" s="55"/>
      <c r="J11" s="55"/>
      <c r="K11" s="56"/>
      <c r="L11" s="57"/>
      <c r="M11" s="7"/>
    </row>
    <row r="12" spans="1:15" ht="18.75">
      <c r="A12" s="77"/>
      <c r="B12" s="62"/>
      <c r="C12" s="63"/>
      <c r="D12" s="65"/>
      <c r="E12" s="67"/>
      <c r="F12" s="50">
        <v>50.5</v>
      </c>
      <c r="G12" s="46">
        <v>51.18</v>
      </c>
      <c r="H12" s="46">
        <v>49.99</v>
      </c>
      <c r="I12" s="33">
        <f>AVERAGE(F12:H12)</f>
        <v>50.55666666666667</v>
      </c>
      <c r="J12" s="34">
        <f>STDEV(F12:H12)</f>
        <v>0.5970203793283207</v>
      </c>
      <c r="K12" s="35">
        <f>J12/I12*100</f>
        <v>1.1808934779356248</v>
      </c>
      <c r="L12" s="46">
        <f>((E11/3)*(SUM(F12:H12)))</f>
        <v>2527833.333333334</v>
      </c>
      <c r="M12" s="8"/>
      <c r="N12" s="37"/>
      <c r="O12" s="36"/>
    </row>
    <row r="13" spans="1:15" ht="18.75">
      <c r="A13" s="58" t="s">
        <v>21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47">
        <f>L10+L12</f>
        <v>3239683.333333334</v>
      </c>
      <c r="M13" s="8"/>
      <c r="N13" s="37"/>
      <c r="O13" s="36"/>
    </row>
    <row r="14" spans="1:15" ht="18.7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8"/>
      <c r="N14" s="37"/>
      <c r="O14" s="36"/>
    </row>
    <row r="15" spans="1:15" ht="18.75">
      <c r="A15" s="69" t="s">
        <v>13</v>
      </c>
      <c r="B15" s="70"/>
      <c r="C15" s="70"/>
      <c r="D15" s="70"/>
      <c r="E15" s="71"/>
      <c r="F15" s="72" t="s">
        <v>57</v>
      </c>
      <c r="G15" s="73"/>
      <c r="H15" s="73"/>
      <c r="I15" s="73"/>
      <c r="J15" s="73"/>
      <c r="K15" s="73"/>
      <c r="L15" s="73"/>
      <c r="M15" s="8"/>
      <c r="N15" s="37"/>
      <c r="O15" s="36"/>
    </row>
    <row r="16" spans="1:15" ht="20.25" customHeight="1">
      <c r="A16" s="18"/>
      <c r="B16" s="89" t="s">
        <v>49</v>
      </c>
      <c r="C16" s="89"/>
      <c r="D16" s="52"/>
      <c r="E16" s="52"/>
      <c r="F16" s="53"/>
      <c r="G16" s="53"/>
      <c r="H16" s="54"/>
      <c r="I16" s="54"/>
      <c r="J16" s="54"/>
      <c r="K16" s="54"/>
      <c r="L16" s="54"/>
      <c r="M16" s="8"/>
      <c r="N16" s="37"/>
      <c r="O16" s="36"/>
    </row>
    <row r="17" spans="1:15" ht="20.25" customHeight="1">
      <c r="A17" s="18"/>
      <c r="B17" s="90" t="s">
        <v>58</v>
      </c>
      <c r="C17" s="90"/>
      <c r="D17" s="18"/>
      <c r="E17" s="18"/>
      <c r="F17" s="54"/>
      <c r="G17" s="54"/>
      <c r="H17" s="54"/>
      <c r="I17" s="54"/>
      <c r="J17" s="54"/>
      <c r="K17" s="54"/>
      <c r="L17" s="54"/>
      <c r="M17" s="8"/>
      <c r="N17" s="37"/>
      <c r="O17" s="36"/>
    </row>
    <row r="18" spans="1:15" ht="18.75" customHeight="1">
      <c r="A18" s="18"/>
      <c r="B18" s="90" t="s">
        <v>59</v>
      </c>
      <c r="C18" s="90"/>
      <c r="D18" s="18"/>
      <c r="E18" s="18"/>
      <c r="F18" s="54"/>
      <c r="G18" s="54"/>
      <c r="H18" s="54"/>
      <c r="I18" s="54"/>
      <c r="J18" s="54"/>
      <c r="K18" s="54"/>
      <c r="L18" s="54"/>
      <c r="M18" s="8"/>
      <c r="N18" s="37"/>
      <c r="O18" s="36"/>
    </row>
    <row r="19" spans="1:15" ht="18.75" customHeight="1">
      <c r="A19" s="18"/>
      <c r="B19" s="90" t="s">
        <v>61</v>
      </c>
      <c r="C19" s="90"/>
      <c r="D19" s="18"/>
      <c r="E19" s="18"/>
      <c r="F19" s="54"/>
      <c r="G19" s="54"/>
      <c r="H19" s="54"/>
      <c r="I19" s="54"/>
      <c r="J19" s="54"/>
      <c r="K19" s="54"/>
      <c r="L19" s="54"/>
      <c r="M19" s="8"/>
      <c r="N19" s="37"/>
      <c r="O19" s="36"/>
    </row>
    <row r="20" spans="1:15" ht="18.75">
      <c r="A20" s="18"/>
      <c r="B20" s="86"/>
      <c r="C20" s="86"/>
      <c r="D20" s="86"/>
      <c r="E20" s="86"/>
      <c r="F20" s="86"/>
      <c r="G20" s="86"/>
      <c r="H20" s="18"/>
      <c r="I20" s="19"/>
      <c r="J20" s="19"/>
      <c r="K20" s="19"/>
      <c r="L20" s="19"/>
      <c r="M20" s="8"/>
      <c r="N20" s="37"/>
      <c r="O20" s="36"/>
    </row>
    <row r="21" spans="2:15" ht="77.25" customHeight="1">
      <c r="B21" s="87" t="s">
        <v>46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"/>
      <c r="N21" s="37"/>
      <c r="O21" s="36"/>
    </row>
    <row r="22" spans="2:15" ht="21" customHeight="1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8"/>
      <c r="N22" s="37"/>
      <c r="O22" s="36"/>
    </row>
    <row r="23" spans="1:15" ht="18.75">
      <c r="A23" s="13"/>
      <c r="B23" s="14"/>
      <c r="C23" s="14"/>
      <c r="D23" s="93"/>
      <c r="E23" s="93"/>
      <c r="F23" s="93"/>
      <c r="G23" s="93"/>
      <c r="H23" s="14"/>
      <c r="I23" s="14"/>
      <c r="J23" s="14"/>
      <c r="K23" s="14"/>
      <c r="L23" s="15"/>
      <c r="M23" s="8"/>
      <c r="N23" s="37"/>
      <c r="O23" s="36"/>
    </row>
    <row r="24" spans="1:15" ht="18.7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8"/>
      <c r="N24" s="37"/>
      <c r="O24" s="36"/>
    </row>
    <row r="25" spans="1:15" ht="18.7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/>
      <c r="M25" s="8"/>
      <c r="N25" s="37"/>
      <c r="O25" s="36"/>
    </row>
    <row r="26" spans="1:15" ht="18.75">
      <c r="A26" s="13"/>
      <c r="B26" s="14"/>
      <c r="C26" s="14"/>
      <c r="D26" s="17"/>
      <c r="E26" s="17"/>
      <c r="F26" s="17"/>
      <c r="G26" s="17"/>
      <c r="H26" s="17"/>
      <c r="I26" s="14"/>
      <c r="J26" s="14"/>
      <c r="K26" s="14"/>
      <c r="L26" s="15"/>
      <c r="M26" s="8"/>
      <c r="N26" s="37"/>
      <c r="O26" s="36"/>
    </row>
    <row r="27" spans="13:15" ht="18.75">
      <c r="M27" s="8"/>
      <c r="N27" s="37"/>
      <c r="O27" s="36"/>
    </row>
    <row r="28" spans="13:15" ht="18.75">
      <c r="M28" s="8"/>
      <c r="N28" s="37"/>
      <c r="O28" s="36"/>
    </row>
    <row r="29" spans="13:15" ht="18.75">
      <c r="M29" s="8"/>
      <c r="N29" s="37"/>
      <c r="O29" s="36"/>
    </row>
    <row r="30" spans="13:15" ht="18.75">
      <c r="M30" s="8"/>
      <c r="N30" s="37"/>
      <c r="O30" s="36"/>
    </row>
    <row r="31" spans="13:15" ht="18.75">
      <c r="M31" s="8"/>
      <c r="N31" s="37"/>
      <c r="O31" s="36"/>
    </row>
    <row r="32" spans="13:15" ht="18.75">
      <c r="M32" s="8"/>
      <c r="N32" s="37"/>
      <c r="O32" s="36"/>
    </row>
    <row r="33" spans="13:15" ht="18.75">
      <c r="M33" s="8"/>
      <c r="N33" s="37"/>
      <c r="O33" s="36"/>
    </row>
    <row r="34" spans="13:15" ht="18.75">
      <c r="M34" s="8"/>
      <c r="N34" s="37"/>
      <c r="O34" s="36"/>
    </row>
    <row r="35" spans="13:15" ht="18.75">
      <c r="M35" s="8"/>
      <c r="N35" s="37"/>
      <c r="O35" s="36"/>
    </row>
    <row r="36" spans="13:15" ht="18.75">
      <c r="M36" s="8"/>
      <c r="N36" s="37"/>
      <c r="O36" s="36"/>
    </row>
    <row r="37" spans="13:15" ht="21" customHeight="1">
      <c r="M37" s="8"/>
      <c r="N37" s="37"/>
      <c r="O37" s="36"/>
    </row>
    <row r="38" spans="13:15" ht="18.75">
      <c r="M38" s="8"/>
      <c r="N38" s="37"/>
      <c r="O38" s="36"/>
    </row>
    <row r="39" spans="13:15" ht="18.75">
      <c r="M39" s="8"/>
      <c r="N39" s="37"/>
      <c r="O39" s="36"/>
    </row>
    <row r="40" spans="13:15" ht="18.75">
      <c r="M40" s="8"/>
      <c r="N40" s="37"/>
      <c r="O40" s="36"/>
    </row>
    <row r="41" spans="13:15" ht="18.75">
      <c r="M41" s="8"/>
      <c r="N41" s="37"/>
      <c r="O41" s="36"/>
    </row>
    <row r="42" spans="13:15" ht="18.75">
      <c r="M42" s="8"/>
      <c r="N42" s="37"/>
      <c r="O42" s="36"/>
    </row>
    <row r="43" spans="13:15" ht="18.75">
      <c r="M43" s="8"/>
      <c r="N43" s="37"/>
      <c r="O43" s="36"/>
    </row>
    <row r="44" spans="13:15" ht="18.75">
      <c r="M44" s="8"/>
      <c r="N44" s="37"/>
      <c r="O44" s="36"/>
    </row>
    <row r="45" spans="13:15" ht="18.75">
      <c r="M45" s="8"/>
      <c r="N45" s="37"/>
      <c r="O45" s="36"/>
    </row>
    <row r="46" spans="13:15" ht="18.75">
      <c r="M46" s="8"/>
      <c r="N46" s="37"/>
      <c r="O46" s="36"/>
    </row>
    <row r="47" spans="13:15" ht="18.75">
      <c r="M47" s="8"/>
      <c r="N47" s="37"/>
      <c r="O47" s="36"/>
    </row>
    <row r="48" spans="13:15" ht="18.75">
      <c r="M48" s="8"/>
      <c r="N48" s="37"/>
      <c r="O48" s="36"/>
    </row>
    <row r="49" spans="13:15" ht="18.75">
      <c r="M49" s="8"/>
      <c r="N49" s="37"/>
      <c r="O49" s="36"/>
    </row>
    <row r="50" spans="13:15" ht="18.75">
      <c r="M50" s="8"/>
      <c r="N50" s="37"/>
      <c r="O50" s="36"/>
    </row>
    <row r="51" spans="13:15" ht="18.75">
      <c r="M51" s="8"/>
      <c r="N51" s="37"/>
      <c r="O51" s="36"/>
    </row>
    <row r="52" spans="13:15" ht="18.75">
      <c r="M52" s="8"/>
      <c r="N52" s="37"/>
      <c r="O52" s="36"/>
    </row>
    <row r="53" spans="13:15" ht="18.75">
      <c r="M53" s="8"/>
      <c r="N53" s="37"/>
      <c r="O53" s="36"/>
    </row>
    <row r="54" ht="12.75">
      <c r="M54" s="8"/>
    </row>
    <row r="55" ht="12.75">
      <c r="M55" s="8"/>
    </row>
    <row r="56" ht="12.75">
      <c r="M56" s="8"/>
    </row>
    <row r="57" ht="37.5" customHeight="1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84.5" customHeight="1">
      <c r="M63" s="8"/>
    </row>
    <row r="64" ht="184.5" customHeight="1">
      <c r="M64" s="8"/>
    </row>
    <row r="65" ht="184.5" customHeight="1">
      <c r="M65" s="8"/>
    </row>
    <row r="66" ht="38.25" customHeight="1">
      <c r="M66" s="8"/>
    </row>
    <row r="67" ht="38.25" customHeight="1">
      <c r="M67" s="8"/>
    </row>
    <row r="68" ht="38.25" customHeight="1">
      <c r="M68" s="8"/>
    </row>
    <row r="69" ht="38.25" customHeight="1">
      <c r="M69" s="8"/>
    </row>
    <row r="70" ht="38.25" customHeight="1">
      <c r="M70" s="8"/>
    </row>
    <row r="71" ht="38.25" customHeight="1">
      <c r="M71" s="8"/>
    </row>
    <row r="72" ht="38.25" customHeight="1">
      <c r="M72" s="8"/>
    </row>
    <row r="73" ht="38.25" customHeight="1">
      <c r="M73" s="8"/>
    </row>
    <row r="74" ht="38.25" customHeight="1">
      <c r="M74" s="8"/>
    </row>
    <row r="75" ht="38.25" customHeight="1">
      <c r="M75" s="8"/>
    </row>
    <row r="76" ht="38.25" customHeight="1">
      <c r="M76" s="8"/>
    </row>
    <row r="77" ht="38.25" customHeight="1">
      <c r="M77" s="8"/>
    </row>
    <row r="78" ht="38.25" customHeight="1">
      <c r="M78" s="8"/>
    </row>
    <row r="79" ht="38.25" customHeight="1">
      <c r="M79" s="8"/>
    </row>
    <row r="80" ht="38.25" customHeight="1">
      <c r="M80" s="8"/>
    </row>
    <row r="81" ht="38.25" customHeight="1">
      <c r="M81" s="8"/>
    </row>
    <row r="82" ht="38.25" customHeight="1">
      <c r="M82" s="8"/>
    </row>
    <row r="83" ht="38.25" customHeight="1">
      <c r="M83" s="8"/>
    </row>
    <row r="84" ht="38.25" customHeight="1">
      <c r="M84" s="8"/>
    </row>
    <row r="85" ht="38.25" customHeight="1">
      <c r="M85" s="8"/>
    </row>
    <row r="86" ht="38.25" customHeight="1">
      <c r="M86" s="8"/>
    </row>
    <row r="87" ht="38.25" customHeight="1">
      <c r="M87" s="8"/>
    </row>
    <row r="88" ht="38.25" customHeight="1">
      <c r="M88" s="8"/>
    </row>
    <row r="89" ht="38.25" customHeight="1">
      <c r="M89" s="8"/>
    </row>
    <row r="90" ht="38.25" customHeight="1">
      <c r="M90" s="8"/>
    </row>
    <row r="91" ht="38.25" customHeight="1">
      <c r="M91" s="8"/>
    </row>
    <row r="92" ht="38.25" customHeight="1">
      <c r="M92" s="8"/>
    </row>
    <row r="93" ht="38.25" customHeight="1">
      <c r="M93" s="8"/>
    </row>
    <row r="94" ht="38.25" customHeight="1">
      <c r="M94" s="8"/>
    </row>
    <row r="95" spans="1:13" s="14" customFormat="1" ht="38.25" customHeight="1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6"/>
    </row>
    <row r="96" ht="12.75">
      <c r="M96" s="8"/>
    </row>
    <row r="97" spans="1:13" s="14" customFormat="1" ht="24.75" customHeight="1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6"/>
    </row>
    <row r="98" spans="1:13" s="14" customFormat="1" ht="12.75" customHeight="1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6"/>
    </row>
    <row r="99" ht="35.25" customHeight="1">
      <c r="M99" s="8"/>
    </row>
    <row r="100" ht="12.75">
      <c r="M100" s="8"/>
    </row>
    <row r="101" ht="12.75">
      <c r="M101" s="8"/>
    </row>
    <row r="102" ht="15.75" customHeight="1">
      <c r="M102" s="9"/>
    </row>
    <row r="103" ht="44.25" customHeight="1">
      <c r="M103" s="6"/>
    </row>
    <row r="104" ht="27" customHeight="1">
      <c r="M104" s="6"/>
    </row>
    <row r="105" ht="12.75">
      <c r="M105" s="6"/>
    </row>
    <row r="106" ht="12.75">
      <c r="M106" s="6"/>
    </row>
    <row r="107" ht="12.75">
      <c r="M107" s="6"/>
    </row>
    <row r="108" ht="12.75">
      <c r="M108" s="6"/>
    </row>
    <row r="109" ht="21" customHeight="1">
      <c r="M109" s="6"/>
    </row>
  </sheetData>
  <sheetProtection selectLockedCells="1" selectUnlockedCells="1"/>
  <mergeCells count="29">
    <mergeCell ref="D23:G23"/>
    <mergeCell ref="A1:L1"/>
    <mergeCell ref="A2:E3"/>
    <mergeCell ref="F2:L3"/>
    <mergeCell ref="A4:E4"/>
    <mergeCell ref="F4:L4"/>
    <mergeCell ref="A5:E5"/>
    <mergeCell ref="F5:L5"/>
    <mergeCell ref="A6:E6"/>
    <mergeCell ref="F6:L6"/>
    <mergeCell ref="A7:L7"/>
    <mergeCell ref="A8:C8"/>
    <mergeCell ref="B20:G20"/>
    <mergeCell ref="B21:L21"/>
    <mergeCell ref="B16:C16"/>
    <mergeCell ref="B17:C17"/>
    <mergeCell ref="B18:C18"/>
    <mergeCell ref="B19:C19"/>
    <mergeCell ref="A9:A10"/>
    <mergeCell ref="B9:C10"/>
    <mergeCell ref="D9:D10"/>
    <mergeCell ref="E9:E10"/>
    <mergeCell ref="A14:L14"/>
    <mergeCell ref="A15:E15"/>
    <mergeCell ref="F15:L15"/>
    <mergeCell ref="B11:C12"/>
    <mergeCell ref="A11:A12"/>
    <mergeCell ref="D11:D12"/>
    <mergeCell ref="E11:E12"/>
  </mergeCells>
  <printOptions/>
  <pageMargins left="0.31496062992125984" right="0.31496062992125984" top="0.1968503937007874" bottom="0.1968503937007874" header="0.1968503937007874" footer="0.1968503937007874"/>
  <pageSetup fitToHeight="1" fitToWidth="1" horizontalDpi="600" verticalDpi="600" orientation="landscape" paperSize="9" scale="65" r:id="rId2"/>
  <colBreaks count="1" manualBreakCount="1">
    <brk id="12" max="1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view="pageBreakPreview" zoomScale="70" zoomScaleNormal="55" zoomScaleSheetLayoutView="70" zoomScalePageLayoutView="0" workbookViewId="0" topLeftCell="A1">
      <selection activeCell="E8" sqref="E8:E9"/>
    </sheetView>
  </sheetViews>
  <sheetFormatPr defaultColWidth="9.140625" defaultRowHeight="15"/>
  <cols>
    <col min="1" max="1" width="4.7109375" style="3" customWidth="1"/>
    <col min="2" max="2" width="43.7109375" style="1" customWidth="1"/>
    <col min="3" max="3" width="27.421875" style="1" customWidth="1"/>
    <col min="4" max="4" width="7.00390625" style="1" customWidth="1"/>
    <col min="5" max="5" width="12.57421875" style="1" customWidth="1"/>
    <col min="6" max="6" width="12.421875" style="1" customWidth="1"/>
    <col min="7" max="7" width="13.00390625" style="1" customWidth="1"/>
    <col min="8" max="8" width="13.28125" style="1" customWidth="1"/>
    <col min="9" max="9" width="15.7109375" style="1" customWidth="1"/>
    <col min="10" max="10" width="18.28125" style="1" customWidth="1"/>
    <col min="11" max="11" width="14.421875" style="1" customWidth="1"/>
    <col min="12" max="12" width="24.7109375" style="2" customWidth="1"/>
    <col min="13" max="13" width="15.00390625" style="2" customWidth="1"/>
    <col min="14" max="14" width="12.421875" style="2" customWidth="1"/>
    <col min="15" max="15" width="18.00390625" style="2" customWidth="1"/>
    <col min="16" max="16" width="14.00390625" style="1" customWidth="1"/>
    <col min="17" max="17" width="14.00390625" style="1" bestFit="1" customWidth="1"/>
    <col min="18" max="18" width="13.28125" style="1" customWidth="1"/>
    <col min="19" max="16384" width="9.140625" style="1" customWidth="1"/>
  </cols>
  <sheetData>
    <row r="1" spans="1:16" ht="31.5" customHeight="1" thickBot="1">
      <c r="A1" s="94" t="s">
        <v>52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5"/>
    </row>
    <row r="2" spans="1:15" ht="102" customHeight="1">
      <c r="A2" s="95" t="s">
        <v>12</v>
      </c>
      <c r="B2" s="96"/>
      <c r="C2" s="96"/>
      <c r="D2" s="96"/>
      <c r="E2" s="96"/>
      <c r="F2" s="130" t="s">
        <v>51</v>
      </c>
      <c r="G2" s="131"/>
      <c r="H2" s="131"/>
      <c r="I2" s="131"/>
      <c r="J2" s="131"/>
      <c r="K2" s="131"/>
      <c r="L2" s="131"/>
      <c r="M2" s="131"/>
      <c r="N2" s="131"/>
      <c r="O2" s="132"/>
    </row>
    <row r="3" spans="1:15" ht="19.5" customHeight="1" hidden="1" thickBot="1">
      <c r="A3" s="97"/>
      <c r="B3" s="98"/>
      <c r="C3" s="98"/>
      <c r="D3" s="98"/>
      <c r="E3" s="98"/>
      <c r="F3" s="133"/>
      <c r="G3" s="134"/>
      <c r="H3" s="134"/>
      <c r="I3" s="134"/>
      <c r="J3" s="134"/>
      <c r="K3" s="134"/>
      <c r="L3" s="134"/>
      <c r="M3" s="134"/>
      <c r="N3" s="134"/>
      <c r="O3" s="135"/>
    </row>
    <row r="4" spans="1:16" ht="60" customHeight="1">
      <c r="A4" s="103" t="s">
        <v>8</v>
      </c>
      <c r="B4" s="104"/>
      <c r="C4" s="104"/>
      <c r="D4" s="104"/>
      <c r="E4" s="105"/>
      <c r="F4" s="136" t="s">
        <v>53</v>
      </c>
      <c r="G4" s="104"/>
      <c r="H4" s="104"/>
      <c r="I4" s="104"/>
      <c r="J4" s="104"/>
      <c r="K4" s="104"/>
      <c r="L4" s="104"/>
      <c r="M4" s="104"/>
      <c r="N4" s="104"/>
      <c r="O4" s="105"/>
      <c r="P4" s="5"/>
    </row>
    <row r="5" spans="1:16" ht="18.75">
      <c r="A5" s="69" t="s">
        <v>10</v>
      </c>
      <c r="B5" s="70"/>
      <c r="C5" s="70"/>
      <c r="D5" s="70"/>
      <c r="E5" s="71"/>
      <c r="F5" s="137" t="str">
        <f>"Сумма НМЦК  - "&amp;O14&amp;" руб. (расчет приложен в виде отдельной таблицы)"</f>
        <v>Сумма НМЦК  - 13626016,15 руб. (расчет приложен в виде отдельной таблицы)</v>
      </c>
      <c r="G5" s="108"/>
      <c r="H5" s="108"/>
      <c r="I5" s="108"/>
      <c r="J5" s="108"/>
      <c r="K5" s="108"/>
      <c r="L5" s="108"/>
      <c r="M5" s="108"/>
      <c r="N5" s="108"/>
      <c r="O5" s="138"/>
      <c r="P5" s="5"/>
    </row>
    <row r="6" spans="1:16" ht="18.75">
      <c r="A6" s="69" t="s">
        <v>7</v>
      </c>
      <c r="B6" s="70"/>
      <c r="C6" s="70"/>
      <c r="D6" s="70"/>
      <c r="E6" s="71"/>
      <c r="F6" s="79" t="s">
        <v>32</v>
      </c>
      <c r="G6" s="80"/>
      <c r="H6" s="80"/>
      <c r="I6" s="80"/>
      <c r="J6" s="80"/>
      <c r="K6" s="80"/>
      <c r="L6" s="80"/>
      <c r="M6" s="80"/>
      <c r="N6" s="80"/>
      <c r="O6" s="115"/>
      <c r="P6" s="5"/>
    </row>
    <row r="7" spans="1:16" s="4" customFormat="1" ht="19.5" thickBot="1">
      <c r="A7" s="81" t="s">
        <v>11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116"/>
      <c r="P7" s="5"/>
    </row>
    <row r="8" spans="1:16" ht="51.75" customHeight="1" thickBot="1">
      <c r="A8" s="117" t="s">
        <v>24</v>
      </c>
      <c r="B8" s="118"/>
      <c r="C8" s="119"/>
      <c r="D8" s="120" t="s">
        <v>1</v>
      </c>
      <c r="E8" s="120" t="s">
        <v>2</v>
      </c>
      <c r="F8" s="122" t="s">
        <v>3</v>
      </c>
      <c r="G8" s="123"/>
      <c r="H8" s="124"/>
      <c r="I8" s="125" t="s">
        <v>4</v>
      </c>
      <c r="J8" s="126"/>
      <c r="K8" s="126"/>
      <c r="L8" s="127" t="s">
        <v>5</v>
      </c>
      <c r="M8" s="128"/>
      <c r="N8" s="128"/>
      <c r="O8" s="129"/>
      <c r="P8" s="6"/>
    </row>
    <row r="9" spans="1:16" ht="150.75" customHeight="1" thickBot="1">
      <c r="A9" s="83"/>
      <c r="B9" s="84"/>
      <c r="C9" s="85"/>
      <c r="D9" s="121"/>
      <c r="E9" s="121"/>
      <c r="F9" s="27" t="s">
        <v>23</v>
      </c>
      <c r="G9" s="27" t="s">
        <v>19</v>
      </c>
      <c r="H9" s="27" t="s">
        <v>20</v>
      </c>
      <c r="I9" s="10" t="s">
        <v>25</v>
      </c>
      <c r="J9" s="10" t="s">
        <v>6</v>
      </c>
      <c r="K9" s="12" t="s">
        <v>26</v>
      </c>
      <c r="L9" s="11" t="s">
        <v>9</v>
      </c>
      <c r="M9" s="45" t="s">
        <v>27</v>
      </c>
      <c r="N9" s="45" t="s">
        <v>28</v>
      </c>
      <c r="O9" s="45" t="s">
        <v>29</v>
      </c>
      <c r="P9" s="6"/>
    </row>
    <row r="10" spans="1:16" ht="18.75">
      <c r="A10" s="20" t="s">
        <v>0</v>
      </c>
      <c r="B10" s="41" t="s">
        <v>15</v>
      </c>
      <c r="C10" s="41" t="s">
        <v>16</v>
      </c>
      <c r="D10" s="21"/>
      <c r="E10" s="21"/>
      <c r="F10" s="22"/>
      <c r="G10" s="28"/>
      <c r="H10" s="22"/>
      <c r="I10" s="23"/>
      <c r="J10" s="23"/>
      <c r="K10" s="24"/>
      <c r="L10" s="25"/>
      <c r="M10" s="25"/>
      <c r="N10" s="25"/>
      <c r="O10" s="25"/>
      <c r="P10" s="7"/>
    </row>
    <row r="11" spans="1:18" ht="31.5">
      <c r="A11" s="26">
        <v>1</v>
      </c>
      <c r="B11" s="42" t="s">
        <v>31</v>
      </c>
      <c r="C11" s="43" t="s">
        <v>18</v>
      </c>
      <c r="D11" s="29" t="s">
        <v>22</v>
      </c>
      <c r="E11" s="44">
        <v>1777.308</v>
      </c>
      <c r="F11" s="50">
        <v>7500</v>
      </c>
      <c r="G11" s="46">
        <v>9000</v>
      </c>
      <c r="H11" s="46">
        <v>6500</v>
      </c>
      <c r="I11" s="33">
        <f>AVERAGE(F11:H11)</f>
        <v>7666.666666666667</v>
      </c>
      <c r="J11" s="34">
        <f>STDEV(F11:H11)</f>
        <v>1258.3057392117896</v>
      </c>
      <c r="K11" s="35">
        <f>J11/I11*100</f>
        <v>16.412683554936386</v>
      </c>
      <c r="L11" s="46">
        <f>((E11/3)*(SUM(F11:H11)))</f>
        <v>13626028</v>
      </c>
      <c r="M11" s="31">
        <f>L11/E11</f>
        <v>7666.666666666667</v>
      </c>
      <c r="N11" s="46">
        <f>ROUNDDOWN(M11,2)</f>
        <v>7666.66</v>
      </c>
      <c r="O11" s="46">
        <f>ROUND(N11*E11,2)</f>
        <v>13626016.15</v>
      </c>
      <c r="P11" s="8"/>
      <c r="Q11" s="37"/>
      <c r="R11" s="36"/>
    </row>
    <row r="12" spans="1:18" ht="18.75">
      <c r="A12" s="38"/>
      <c r="B12" s="39"/>
      <c r="C12" s="40"/>
      <c r="D12" s="29"/>
      <c r="E12" s="30"/>
      <c r="F12" s="32"/>
      <c r="G12" s="33"/>
      <c r="H12" s="33"/>
      <c r="I12" s="33"/>
      <c r="J12" s="34"/>
      <c r="K12" s="35"/>
      <c r="L12" s="46"/>
      <c r="M12" s="46"/>
      <c r="N12" s="46"/>
      <c r="O12" s="46"/>
      <c r="P12" s="8"/>
      <c r="Q12" s="37"/>
      <c r="R12" s="36"/>
    </row>
    <row r="13" spans="1:18" ht="18.75">
      <c r="A13" s="38"/>
      <c r="B13" s="39"/>
      <c r="C13" s="40"/>
      <c r="D13" s="29"/>
      <c r="E13" s="30"/>
      <c r="F13" s="32"/>
      <c r="G13" s="33"/>
      <c r="H13" s="33"/>
      <c r="I13" s="33"/>
      <c r="J13" s="34"/>
      <c r="K13" s="35"/>
      <c r="L13" s="46"/>
      <c r="M13" s="46"/>
      <c r="N13" s="46"/>
      <c r="O13" s="46"/>
      <c r="P13" s="8"/>
      <c r="Q13" s="37"/>
      <c r="R13" s="36"/>
    </row>
    <row r="14" spans="1:18" ht="18.75">
      <c r="A14" s="109" t="s">
        <v>21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1"/>
      <c r="O14" s="47">
        <f>SUM(O11:O13)</f>
        <v>13626016.15</v>
      </c>
      <c r="P14" s="8"/>
      <c r="Q14" s="37"/>
      <c r="R14" s="36"/>
    </row>
    <row r="15" spans="1:18" ht="18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8"/>
      <c r="Q15" s="37"/>
      <c r="R15" s="36"/>
    </row>
    <row r="16" spans="1:18" ht="18.75">
      <c r="A16" s="69" t="s">
        <v>13</v>
      </c>
      <c r="B16" s="70"/>
      <c r="C16" s="70"/>
      <c r="D16" s="70"/>
      <c r="E16" s="71"/>
      <c r="F16" s="112" t="s">
        <v>33</v>
      </c>
      <c r="G16" s="113"/>
      <c r="H16" s="113"/>
      <c r="I16" s="113"/>
      <c r="J16" s="113"/>
      <c r="K16" s="113"/>
      <c r="L16" s="113"/>
      <c r="M16" s="113"/>
      <c r="N16" s="113"/>
      <c r="O16" s="114"/>
      <c r="P16" s="8"/>
      <c r="Q16" s="37"/>
      <c r="R16" s="36"/>
    </row>
    <row r="17" spans="1:18" ht="18.75">
      <c r="A17" s="18"/>
      <c r="B17" s="89"/>
      <c r="C17" s="89"/>
      <c r="D17" s="89"/>
      <c r="E17" s="89"/>
      <c r="F17" s="89"/>
      <c r="G17" s="89"/>
      <c r="H17" s="18"/>
      <c r="I17" s="19"/>
      <c r="J17" s="19"/>
      <c r="K17" s="19"/>
      <c r="L17" s="19"/>
      <c r="M17" s="19"/>
      <c r="N17" s="19"/>
      <c r="O17" s="19"/>
      <c r="P17" s="8"/>
      <c r="Q17" s="37"/>
      <c r="R17" s="36"/>
    </row>
    <row r="18" spans="2:18" ht="56.25" customHeight="1">
      <c r="B18" s="87" t="s">
        <v>30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48"/>
      <c r="P18" s="8"/>
      <c r="Q18" s="37"/>
      <c r="R18" s="36"/>
    </row>
    <row r="19" spans="2:18" ht="21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8"/>
      <c r="Q19" s="37"/>
      <c r="R19" s="36"/>
    </row>
    <row r="20" spans="1:18" ht="18.75">
      <c r="A20" s="13"/>
      <c r="B20" s="14" t="s">
        <v>14</v>
      </c>
      <c r="C20" s="14"/>
      <c r="D20" s="14" t="s">
        <v>17</v>
      </c>
      <c r="E20" s="14"/>
      <c r="F20" s="14" t="s">
        <v>34</v>
      </c>
      <c r="G20" s="14"/>
      <c r="H20" s="14"/>
      <c r="I20" s="14"/>
      <c r="J20" s="14"/>
      <c r="K20" s="14"/>
      <c r="L20" s="15"/>
      <c r="M20" s="15"/>
      <c r="N20" s="15"/>
      <c r="O20" s="15"/>
      <c r="P20" s="8"/>
      <c r="Q20" s="37"/>
      <c r="R20" s="36"/>
    </row>
    <row r="21" spans="1:18" ht="18.7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5"/>
      <c r="N21" s="15"/>
      <c r="O21" s="15"/>
      <c r="P21" s="8"/>
      <c r="Q21" s="37"/>
      <c r="R21" s="36"/>
    </row>
    <row r="22" spans="1:18" ht="18.7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/>
      <c r="M22"/>
      <c r="N22"/>
      <c r="O22"/>
      <c r="P22" s="8"/>
      <c r="Q22" s="37"/>
      <c r="R22" s="36"/>
    </row>
    <row r="23" spans="1:18" ht="18.75">
      <c r="A23" s="13"/>
      <c r="B23" s="14" t="s">
        <v>36</v>
      </c>
      <c r="C23" s="14"/>
      <c r="D23" s="17" t="s">
        <v>17</v>
      </c>
      <c r="E23" s="17"/>
      <c r="F23" s="17" t="s">
        <v>35</v>
      </c>
      <c r="G23" s="17"/>
      <c r="H23" s="17"/>
      <c r="I23" s="14"/>
      <c r="J23" s="14"/>
      <c r="K23" s="14"/>
      <c r="L23" s="15"/>
      <c r="M23" s="15"/>
      <c r="N23" s="15"/>
      <c r="O23" s="15"/>
      <c r="P23" s="8"/>
      <c r="Q23" s="37"/>
      <c r="R23" s="36"/>
    </row>
    <row r="24" spans="1:18" ht="18.75">
      <c r="A24" s="13"/>
      <c r="B24" s="14"/>
      <c r="C24" s="14"/>
      <c r="D24" s="17"/>
      <c r="E24" s="17"/>
      <c r="F24" s="17"/>
      <c r="G24" s="17"/>
      <c r="H24" s="17"/>
      <c r="I24" s="14"/>
      <c r="J24" s="14"/>
      <c r="K24" s="14"/>
      <c r="L24" s="15"/>
      <c r="M24" s="15"/>
      <c r="N24" s="15"/>
      <c r="O24" s="15"/>
      <c r="P24" s="8"/>
      <c r="Q24" s="37"/>
      <c r="R24" s="36"/>
    </row>
    <row r="25" spans="16:18" ht="18.75">
      <c r="P25" s="8"/>
      <c r="Q25" s="37"/>
      <c r="R25" s="36"/>
    </row>
    <row r="26" spans="16:18" ht="18.75">
      <c r="P26" s="8"/>
      <c r="Q26" s="37"/>
      <c r="R26" s="36"/>
    </row>
    <row r="27" spans="16:18" ht="18.75">
      <c r="P27" s="8"/>
      <c r="Q27" s="37"/>
      <c r="R27" s="36"/>
    </row>
    <row r="28" spans="16:18" ht="18.75">
      <c r="P28" s="8"/>
      <c r="Q28" s="37"/>
      <c r="R28" s="36"/>
    </row>
    <row r="29" spans="16:18" ht="18.75">
      <c r="P29" s="8"/>
      <c r="Q29" s="37"/>
      <c r="R29" s="36"/>
    </row>
    <row r="30" spans="16:18" ht="18.75">
      <c r="P30" s="8"/>
      <c r="Q30" s="37"/>
      <c r="R30" s="36"/>
    </row>
    <row r="31" spans="16:18" ht="18.75">
      <c r="P31" s="8"/>
      <c r="Q31" s="37"/>
      <c r="R31" s="36"/>
    </row>
    <row r="32" spans="16:18" ht="18.75">
      <c r="P32" s="8"/>
      <c r="Q32" s="37"/>
      <c r="R32" s="36"/>
    </row>
    <row r="33" spans="16:18" ht="18.75">
      <c r="P33" s="8"/>
      <c r="Q33" s="37"/>
      <c r="R33" s="36"/>
    </row>
    <row r="34" spans="16:18" ht="18.75">
      <c r="P34" s="8"/>
      <c r="Q34" s="37"/>
      <c r="R34" s="36"/>
    </row>
    <row r="35" spans="16:18" ht="21" customHeight="1">
      <c r="P35" s="8"/>
      <c r="Q35" s="37"/>
      <c r="R35" s="36"/>
    </row>
    <row r="36" spans="16:18" ht="18.75">
      <c r="P36" s="8"/>
      <c r="Q36" s="37"/>
      <c r="R36" s="36"/>
    </row>
    <row r="37" spans="16:18" ht="18.75">
      <c r="P37" s="8"/>
      <c r="Q37" s="37"/>
      <c r="R37" s="36"/>
    </row>
    <row r="38" spans="16:18" ht="18.75">
      <c r="P38" s="8"/>
      <c r="Q38" s="37"/>
      <c r="R38" s="36"/>
    </row>
    <row r="39" spans="16:18" ht="18.75">
      <c r="P39" s="8"/>
      <c r="Q39" s="37"/>
      <c r="R39" s="36"/>
    </row>
    <row r="40" spans="16:18" ht="18.75">
      <c r="P40" s="8"/>
      <c r="Q40" s="37"/>
      <c r="R40" s="36"/>
    </row>
    <row r="41" spans="16:18" ht="18.75">
      <c r="P41" s="8"/>
      <c r="Q41" s="37"/>
      <c r="R41" s="36"/>
    </row>
    <row r="42" spans="16:18" ht="18.75">
      <c r="P42" s="8"/>
      <c r="Q42" s="37"/>
      <c r="R42" s="36"/>
    </row>
    <row r="43" spans="16:18" ht="18.75">
      <c r="P43" s="8"/>
      <c r="Q43" s="37"/>
      <c r="R43" s="36"/>
    </row>
    <row r="44" spans="16:18" ht="18.75">
      <c r="P44" s="8"/>
      <c r="Q44" s="37"/>
      <c r="R44" s="36"/>
    </row>
    <row r="45" spans="16:18" ht="18.75">
      <c r="P45" s="8"/>
      <c r="Q45" s="37"/>
      <c r="R45" s="36"/>
    </row>
    <row r="46" spans="16:18" ht="18.75">
      <c r="P46" s="8"/>
      <c r="Q46" s="37"/>
      <c r="R46" s="36"/>
    </row>
    <row r="47" spans="16:18" ht="18.75">
      <c r="P47" s="8"/>
      <c r="Q47" s="37"/>
      <c r="R47" s="36"/>
    </row>
    <row r="48" spans="16:18" ht="18.75">
      <c r="P48" s="8"/>
      <c r="Q48" s="37"/>
      <c r="R48" s="36"/>
    </row>
    <row r="49" spans="16:18" ht="18.75">
      <c r="P49" s="8"/>
      <c r="Q49" s="37"/>
      <c r="R49" s="36"/>
    </row>
    <row r="50" spans="16:18" ht="18.75">
      <c r="P50" s="8"/>
      <c r="Q50" s="37"/>
      <c r="R50" s="36"/>
    </row>
    <row r="51" spans="16:18" ht="18.75">
      <c r="P51" s="8"/>
      <c r="Q51" s="37"/>
      <c r="R51" s="36"/>
    </row>
    <row r="52" ht="12.75">
      <c r="P52" s="8"/>
    </row>
    <row r="53" ht="12.75">
      <c r="P53" s="8"/>
    </row>
    <row r="54" ht="12.75">
      <c r="P54" s="8"/>
    </row>
    <row r="55" ht="37.5" customHeight="1">
      <c r="P55" s="8"/>
    </row>
    <row r="56" ht="12.75">
      <c r="P56" s="8"/>
    </row>
    <row r="57" ht="12.75">
      <c r="P57" s="8"/>
    </row>
    <row r="58" ht="12.75">
      <c r="P58" s="8"/>
    </row>
    <row r="59" ht="12.75">
      <c r="P59" s="8"/>
    </row>
    <row r="60" ht="12.75">
      <c r="P60" s="8"/>
    </row>
    <row r="61" ht="184.5" customHeight="1">
      <c r="P61" s="8"/>
    </row>
    <row r="62" ht="184.5" customHeight="1">
      <c r="P62" s="8"/>
    </row>
    <row r="63" ht="184.5" customHeight="1">
      <c r="P63" s="8"/>
    </row>
    <row r="64" ht="38.25" customHeight="1">
      <c r="P64" s="8"/>
    </row>
    <row r="65" ht="38.25" customHeight="1">
      <c r="P65" s="8"/>
    </row>
    <row r="66" ht="38.25" customHeight="1">
      <c r="P66" s="8"/>
    </row>
    <row r="67" ht="38.25" customHeight="1">
      <c r="P67" s="8"/>
    </row>
    <row r="68" ht="38.25" customHeight="1">
      <c r="P68" s="8"/>
    </row>
    <row r="69" ht="38.25" customHeight="1">
      <c r="P69" s="8"/>
    </row>
    <row r="70" ht="38.25" customHeight="1">
      <c r="P70" s="8"/>
    </row>
    <row r="71" ht="38.25" customHeight="1">
      <c r="P71" s="8"/>
    </row>
    <row r="72" ht="38.25" customHeight="1">
      <c r="P72" s="8"/>
    </row>
    <row r="73" ht="38.25" customHeight="1">
      <c r="P73" s="8"/>
    </row>
    <row r="74" ht="38.25" customHeight="1">
      <c r="P74" s="8"/>
    </row>
    <row r="75" ht="38.25" customHeight="1">
      <c r="P75" s="8"/>
    </row>
    <row r="76" ht="38.25" customHeight="1">
      <c r="P76" s="8"/>
    </row>
    <row r="77" ht="38.25" customHeight="1">
      <c r="P77" s="8"/>
    </row>
    <row r="78" ht="38.25" customHeight="1">
      <c r="P78" s="8"/>
    </row>
    <row r="79" ht="38.25" customHeight="1">
      <c r="P79" s="8"/>
    </row>
    <row r="80" ht="38.25" customHeight="1">
      <c r="P80" s="8"/>
    </row>
    <row r="81" ht="38.25" customHeight="1">
      <c r="P81" s="8"/>
    </row>
    <row r="82" ht="38.25" customHeight="1">
      <c r="P82" s="8"/>
    </row>
    <row r="83" ht="38.25" customHeight="1">
      <c r="P83" s="8"/>
    </row>
    <row r="84" ht="38.25" customHeight="1">
      <c r="P84" s="8"/>
    </row>
    <row r="85" ht="38.25" customHeight="1">
      <c r="P85" s="8"/>
    </row>
    <row r="86" ht="38.25" customHeight="1">
      <c r="P86" s="8"/>
    </row>
    <row r="87" ht="38.25" customHeight="1">
      <c r="P87" s="8"/>
    </row>
    <row r="88" ht="38.25" customHeight="1">
      <c r="P88" s="8"/>
    </row>
    <row r="89" ht="38.25" customHeight="1">
      <c r="P89" s="8"/>
    </row>
    <row r="90" ht="38.25" customHeight="1">
      <c r="P90" s="8"/>
    </row>
    <row r="91" ht="38.25" customHeight="1">
      <c r="P91" s="8"/>
    </row>
    <row r="92" ht="38.25" customHeight="1">
      <c r="P92" s="8"/>
    </row>
    <row r="93" spans="1:16" s="14" customFormat="1" ht="38.25" customHeight="1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2"/>
      <c r="N93" s="2"/>
      <c r="O93" s="2"/>
      <c r="P93" s="16"/>
    </row>
    <row r="94" ht="12.75">
      <c r="P94" s="8"/>
    </row>
    <row r="95" spans="1:16" s="14" customFormat="1" ht="24.75" customHeight="1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  <c r="O95" s="2"/>
      <c r="P95" s="16"/>
    </row>
    <row r="96" spans="1:16" s="14" customFormat="1" ht="12.75" customHeight="1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  <c r="O96" s="2"/>
      <c r="P96" s="16"/>
    </row>
    <row r="97" ht="35.25" customHeight="1">
      <c r="P97" s="8"/>
    </row>
    <row r="98" ht="12.75">
      <c r="P98" s="8"/>
    </row>
    <row r="99" ht="12.75">
      <c r="P99" s="8"/>
    </row>
    <row r="100" ht="15.75" customHeight="1">
      <c r="P100" s="9"/>
    </row>
    <row r="101" ht="44.25" customHeight="1">
      <c r="P101" s="6"/>
    </row>
    <row r="102" ht="27" customHeight="1">
      <c r="P102" s="6"/>
    </row>
    <row r="103" ht="12.75">
      <c r="P103" s="6"/>
    </row>
    <row r="104" ht="12.75">
      <c r="P104" s="6"/>
    </row>
    <row r="105" ht="12.75">
      <c r="P105" s="6"/>
    </row>
    <row r="106" ht="12.75">
      <c r="P106" s="6"/>
    </row>
    <row r="107" ht="21" customHeight="1">
      <c r="P107" s="6"/>
    </row>
  </sheetData>
  <sheetProtection selectLockedCells="1" selectUnlockedCells="1"/>
  <mergeCells count="22">
    <mergeCell ref="A1:O1"/>
    <mergeCell ref="A2:E3"/>
    <mergeCell ref="F2:O3"/>
    <mergeCell ref="A4:E4"/>
    <mergeCell ref="F4:O4"/>
    <mergeCell ref="A5:E5"/>
    <mergeCell ref="F5:O5"/>
    <mergeCell ref="A6:E6"/>
    <mergeCell ref="F6:O6"/>
    <mergeCell ref="A7:O7"/>
    <mergeCell ref="A8:C9"/>
    <mergeCell ref="D8:D9"/>
    <mergeCell ref="E8:E9"/>
    <mergeCell ref="F8:H8"/>
    <mergeCell ref="I8:K8"/>
    <mergeCell ref="L8:O8"/>
    <mergeCell ref="A14:N14"/>
    <mergeCell ref="A15:O15"/>
    <mergeCell ref="A16:E16"/>
    <mergeCell ref="F16:O16"/>
    <mergeCell ref="B17:G17"/>
    <mergeCell ref="B18:N18"/>
  </mergeCells>
  <printOptions/>
  <pageMargins left="0.31496062992125984" right="0.31496062992125984" top="0.1968503937007874" bottom="0.1968503937007874" header="0.1968503937007874" footer="0.1968503937007874"/>
  <pageSetup fitToHeight="1" fitToWidth="1" horizontalDpi="600" verticalDpi="600" orientation="landscape" paperSize="9" scale="55" r:id="rId2"/>
  <colBreaks count="1" manualBreakCount="1">
    <brk id="15" max="1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user90</dc:creator>
  <cp:keywords/>
  <dc:description/>
  <cp:lastModifiedBy>user226</cp:lastModifiedBy>
  <cp:lastPrinted>2018-11-08T08:09:18Z</cp:lastPrinted>
  <dcterms:created xsi:type="dcterms:W3CDTF">2014-03-27T12:02:45Z</dcterms:created>
  <dcterms:modified xsi:type="dcterms:W3CDTF">2018-11-09T12:45:52Z</dcterms:modified>
  <cp:category/>
  <cp:version/>
  <cp:contentType/>
  <cp:contentStatus/>
</cp:coreProperties>
</file>