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955" activeTab="4"/>
  </bookViews>
  <sheets>
    <sheet name="Лист1" sheetId="1" r:id="rId1"/>
    <sheet name="Лист2" sheetId="2" r:id="rId2"/>
    <sheet name="Лист3" sheetId="3" r:id="rId3"/>
    <sheet name="Отчет о совместимости" sheetId="4" r:id="rId4"/>
    <sheet name="Лист4" sheetId="5" r:id="rId5"/>
  </sheets>
  <definedNames>
    <definedName name="_GoBack" localSheetId="0">'Лист1'!#REF!</definedName>
    <definedName name="_xlnm.Print_Area" localSheetId="0">'Лист1'!$A$1:$W$89</definedName>
    <definedName name="_xlnm.Print_Area" localSheetId="4">'Лист4'!$A$2:$N$50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<sst xmlns="http://schemas.openxmlformats.org/spreadsheetml/2006/main" count="160" uniqueCount="96">
  <si>
    <t>Обоснование начальной (максимальной) цены договора
ОПИСАНИЕ ПРЕДМЕТА/НАИМЕНОВАНИЯ ЗАКУПКИ</t>
  </si>
  <si>
    <t>Основные характеристики объекта закупки</t>
  </si>
  <si>
    <t xml:space="preserve">Используемый метод определения НМЦД с обоснованием: </t>
  </si>
  <si>
    <t xml:space="preserve">Метод сопоставимых рыночных цен (анализа рынка)
В соответствии с ч.6 статьи 22 Федерального закона от 05.04.2013 N 44-ФЗ "О контрактной системе в сфере закупок товаров, работ, услуг для обеспечения государственных и муниципальных нужд" метод сопоставимых рыночных цен (анализа рынка) является приоритетным для определения и обоснования начальной (максимальной) цены контракта
</t>
  </si>
  <si>
    <t>Расчет НМЦД</t>
  </si>
  <si>
    <t xml:space="preserve">Дата подготовки обоснования НМЦД: </t>
  </si>
  <si>
    <t xml:space="preserve">Расчет начальной (максимальной) цены договора методом сопоставимых рыночных цен (анализа рынка) </t>
  </si>
  <si>
    <t>Характеристики ценовой информации</t>
  </si>
  <si>
    <t>ед. измерения</t>
  </si>
  <si>
    <t>Количество (объем) продукции</t>
  </si>
  <si>
    <t xml:space="preserve">Цена единицы продукции, указанная в источнике №1 с НДС, (руб.) </t>
  </si>
  <si>
    <t xml:space="preserve">Цена единицы продукции, указанная в источнике №2 с НДС', (руб.) </t>
  </si>
  <si>
    <t xml:space="preserve">Цена единицы продукции, указанная в источнике №3 с НДС, (руб.) </t>
  </si>
  <si>
    <t>Средняя арифметическая величина цены единицы продукции</t>
  </si>
  <si>
    <t xml:space="preserve">Среднее квадратичное отклонение </t>
  </si>
  <si>
    <t xml:space="preserve">коэффициент вариации цен         V (%)                    (не должен превышать 33%) </t>
  </si>
  <si>
    <t>Расчет НМЦД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</si>
  <si>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единицу изм. (руб.)</t>
  </si>
  <si>
    <t>Цена за единицу изм. с округлением до сотых долей после запятой (руб.)</t>
  </si>
  <si>
    <t>НМЦД контракта с учетом округления цены за единицу (руб.)</t>
  </si>
  <si>
    <t>ИТОГО:</t>
  </si>
  <si>
    <r>
      <t>Номер исходящего запроса:</t>
    </r>
    <r>
      <rPr>
        <b/>
        <u val="single"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</t>
    </r>
  </si>
  <si>
    <t>Инциатор закупки</t>
  </si>
  <si>
    <t>________________/ _______________________________ /</t>
  </si>
  <si>
    <t xml:space="preserve">(подпись/расшифровка подписи) </t>
  </si>
  <si>
    <t>________________/ ______________________________ /</t>
  </si>
  <si>
    <t xml:space="preserve">"______" ___________________ 20__ г. </t>
  </si>
  <si>
    <t>Примечание:</t>
  </si>
  <si>
    <r>
      <t xml:space="preserve">*К РАСЧЕТУ НЕОБХОДИМО ПРИКЛАДЫВАТЬ СПРАВОЧНУЮ ИНФОРМАЦИЮ И ДОКУМЕНТЫ ЛИБО УКАЗЫВАТЬ РЕКВИЗИТЫ ДОКУМЕНТОВ, НА ОСНОВАНИИ КОТОРЫХ ВЫПОЛНЕН РАСЧЕТ. При этом в обосновании НМЦД, которое подлежит размещению в открытом доступе в информационно-телекоммуникационной сети "Интернет" </t>
    </r>
    <r>
      <rPr>
        <b/>
        <u val="single"/>
        <sz val="10.5"/>
        <color indexed="63"/>
        <rFont val="Calibri"/>
        <family val="2"/>
      </rPr>
      <t>не указываются наименования поставщиков</t>
    </r>
    <r>
      <rPr>
        <sz val="10.5"/>
        <color indexed="63"/>
        <rFont val="Calibri"/>
        <family val="2"/>
      </rPr>
      <t xml:space="preserve"> (подрядчиков, исполнителей), представивших соответствующую информацию. Оригиналы использованных при определении, обосновании НМЦД документов, снимки экрана ("скриншот"), содержащие изображения соответствующих страниц сайтов с указанием даты и времени их формирования, целесообразно хранить с иными документами о закупке, подлежащими хранению в соответствии с требованиями Федерального закона N 223-ФЗ.</t>
    </r>
  </si>
  <si>
    <t>шт.</t>
  </si>
  <si>
    <t>Отчет о совместимости для НМЦД новая форма пример.xls</t>
  </si>
  <si>
    <t>Дата отчета: 28.06.2019 16:18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</si>
  <si>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</si>
  <si>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</si>
  <si>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</si>
  <si>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</si>
  <si>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</si>
  <si>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</si>
  <si>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r>
      <t>Входящий  номер коммерческого предложения, источник №1 вх№241 от 08.07.2019 на _1</t>
    </r>
    <r>
      <rPr>
        <i/>
        <u val="single"/>
        <sz val="12"/>
        <color indexed="8"/>
        <rFont val="Times New Roman"/>
        <family val="1"/>
      </rPr>
      <t>(одном)</t>
    </r>
    <r>
      <rPr>
        <i/>
        <sz val="12"/>
        <color indexed="8"/>
        <rFont val="Times New Roman"/>
        <family val="1"/>
      </rPr>
      <t>_____листе;</t>
    </r>
  </si>
  <si>
    <t>исх № 43-3/4911 от 04.07.2019</t>
  </si>
  <si>
    <t xml:space="preserve">Работник ООТЗД  </t>
  </si>
  <si>
    <r>
      <t>Входящий  номер коммерческого предложения, источник №2 вх№2523 от 08.07.2019 на _1</t>
    </r>
    <r>
      <rPr>
        <i/>
        <u val="single"/>
        <sz val="12"/>
        <color indexed="8"/>
        <rFont val="Times New Roman"/>
        <family val="1"/>
      </rPr>
      <t>(двух)</t>
    </r>
    <r>
      <rPr>
        <i/>
        <sz val="12"/>
        <color indexed="8"/>
        <rFont val="Times New Roman"/>
        <family val="1"/>
      </rPr>
      <t>_____листах;</t>
    </r>
  </si>
  <si>
    <r>
      <t>Входящий  номер коммерческого предложения, источник №3 вх№14 от 08.07.2019 на _1</t>
    </r>
    <r>
      <rPr>
        <i/>
        <u val="single"/>
        <sz val="12"/>
        <color indexed="8"/>
        <rFont val="Times New Roman"/>
        <family val="1"/>
      </rPr>
      <t>(двух)</t>
    </r>
    <r>
      <rPr>
        <i/>
        <sz val="12"/>
        <color indexed="8"/>
        <rFont val="Times New Roman"/>
        <family val="1"/>
      </rPr>
      <t>_____листах;</t>
    </r>
  </si>
  <si>
    <t>Поставка рекуперативного оборудования</t>
  </si>
  <si>
    <t>19.07.2019 г.</t>
  </si>
  <si>
    <t>Установка рекуперативная (тип 1)</t>
  </si>
  <si>
    <t xml:space="preserve">Установка рекуперативная(тип 2)
</t>
  </si>
  <si>
    <t>Установка рекуперативная(тип 3)</t>
  </si>
  <si>
    <t>Установка рекуперативная(тип 4)</t>
  </si>
  <si>
    <t xml:space="preserve">Установка рекуперативная (тип 5)
</t>
  </si>
  <si>
    <t>Установка рекуперативная (тип 6)</t>
  </si>
  <si>
    <t>Установка рекуперативная (тип 7)</t>
  </si>
  <si>
    <t xml:space="preserve">Установка рекуперативная (тип 8)
</t>
  </si>
  <si>
    <t>Установка рекуперативная (тип 15)</t>
  </si>
  <si>
    <t>Установка рекуперативная(тип 11)</t>
  </si>
  <si>
    <t xml:space="preserve">Установка рекуперативная(тип 10)
</t>
  </si>
  <si>
    <t>Установка рекуперативная(тип 12)</t>
  </si>
  <si>
    <t xml:space="preserve">Установка рекуперативная (тип 13)
</t>
  </si>
  <si>
    <t xml:space="preserve">Установка рекуперативная (тип 16)
</t>
  </si>
  <si>
    <t>Установка рекуперативная (тип 17)</t>
  </si>
  <si>
    <t>компл</t>
  </si>
  <si>
    <t xml:space="preserve">Рекуперативный аппарат (тип 1)
</t>
  </si>
  <si>
    <t>Рекуперативный аппарат (тип 2)</t>
  </si>
  <si>
    <t>Горелка жидкотопливная блочная</t>
  </si>
  <si>
    <t>Автоматика управления безопасности горелки и котла</t>
  </si>
  <si>
    <t>Модуль подогрева топлива</t>
  </si>
  <si>
    <t>регулятор мазутный</t>
  </si>
  <si>
    <t xml:space="preserve">датчик давления </t>
  </si>
  <si>
    <t>фильтр тонкой очистки</t>
  </si>
  <si>
    <t>фильтр топливный</t>
  </si>
  <si>
    <t>насосный агрегат</t>
  </si>
  <si>
    <t>термопреобразователь сопротивления</t>
  </si>
  <si>
    <t>датчик давления (разряжения в топке)</t>
  </si>
  <si>
    <t>датчик реле давления (давления газов в топке)</t>
  </si>
  <si>
    <t>электроконтактный манометр</t>
  </si>
  <si>
    <t>датчик реле расхода</t>
  </si>
  <si>
    <t>привод направляющего аппарата (шибера) газохода</t>
  </si>
  <si>
    <t xml:space="preserve">кран шаровой полно проходной </t>
  </si>
  <si>
    <t>кран шаровой проходной</t>
  </si>
  <si>
    <t>кран шаровой полнопроходной</t>
  </si>
  <si>
    <t>клапан обратный 16нж48нж</t>
  </si>
  <si>
    <t>труба стальная б/ш Ду 18х1,5</t>
  </si>
  <si>
    <t>м.</t>
  </si>
  <si>
    <t>труба стальная б/ш Ду 57х3,5</t>
  </si>
  <si>
    <t>кабель ВВГнг 5х1,5</t>
  </si>
  <si>
    <t>кабель КВВГнг 4х0,75</t>
  </si>
  <si>
    <t>провод ПВС 3х0,5</t>
  </si>
  <si>
    <t>металорукав Ду 16</t>
  </si>
  <si>
    <t>лоток кабельный перфорированный</t>
  </si>
  <si>
    <t>20.09.2019 г.</t>
  </si>
  <si>
    <t>исх № 43-3/6647 от 18.09.2019</t>
  </si>
  <si>
    <r>
      <t>Входящий  номер коммерческого предложения, источник №1 вх№23 от 19.09.2019 на 2</t>
    </r>
    <r>
      <rPr>
        <i/>
        <u val="single"/>
        <sz val="12"/>
        <color indexed="8"/>
        <rFont val="Times New Roman"/>
        <family val="1"/>
      </rPr>
      <t>(двух)</t>
    </r>
    <r>
      <rPr>
        <i/>
        <sz val="12"/>
        <color indexed="8"/>
        <rFont val="Times New Roman"/>
        <family val="1"/>
      </rPr>
      <t>_____листах;</t>
    </r>
  </si>
  <si>
    <r>
      <t>Входящий  номер коммерческого предложения, источник №2 вх№62/1 от 20.09.2019 на 3</t>
    </r>
    <r>
      <rPr>
        <i/>
        <u val="single"/>
        <sz val="12"/>
        <color indexed="8"/>
        <rFont val="Times New Roman"/>
        <family val="1"/>
      </rPr>
      <t>(трёх)</t>
    </r>
    <r>
      <rPr>
        <i/>
        <sz val="12"/>
        <color indexed="8"/>
        <rFont val="Times New Roman"/>
        <family val="1"/>
      </rPr>
      <t>_____листах;</t>
    </r>
  </si>
  <si>
    <r>
      <t>Входящий  номер коммерческого предложения, источник №3 вх№20 от 19.09.2019 на 3</t>
    </r>
    <r>
      <rPr>
        <i/>
        <u val="single"/>
        <sz val="12"/>
        <color indexed="8"/>
        <rFont val="Times New Roman"/>
        <family val="1"/>
      </rPr>
      <t>(трёх)</t>
    </r>
    <r>
      <rPr>
        <i/>
        <sz val="12"/>
        <color indexed="8"/>
        <rFont val="Times New Roman"/>
        <family val="1"/>
      </rPr>
      <t>_____листах;</t>
    </r>
  </si>
  <si>
    <t>Поставка котельно-вспомогательного оборудования с выполнением работ по монтажу, проведением пусконаладочных работ и диспетчеризацией на котельной по адресу: Республика Крым, г. Ялта, пгт. Симеиз, ул. Ганского, 57а</t>
  </si>
  <si>
    <t xml:space="preserve">Приложение № 3
к Извещению по запросу котировок № 210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</si>
</sst>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00"/>
    <numFmt numFmtId="178" formatCode="[$-FC19]d\ mmmm\ yyyy\ &quot;г.&quot;"/>
  </numFmts>
  <fonts count="55"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.5"/>
      <color indexed="63"/>
      <name val="Calibri"/>
      <family val="2"/>
    </font>
    <font>
      <b/>
      <u val="single"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0.5"/>
      <color indexed="6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9" fillId="0" borderId="0" xfId="0" applyFont="1" applyAlignment="1">
      <alignment vertical="center" shrinkToFit="1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4" fontId="4" fillId="34" borderId="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4" fontId="4" fillId="35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right" vertical="center"/>
    </xf>
    <xf numFmtId="2" fontId="6" fillId="35" borderId="10" xfId="0" applyNumberFormat="1" applyFont="1" applyFill="1" applyBorder="1" applyAlignment="1">
      <alignment/>
    </xf>
    <xf numFmtId="2" fontId="6" fillId="35" borderId="1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 shrinkToFit="1"/>
    </xf>
    <xf numFmtId="4" fontId="53" fillId="0" borderId="18" xfId="0" applyNumberFormat="1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 shrinkToFit="1"/>
    </xf>
    <xf numFmtId="0" fontId="6" fillId="34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2" fontId="6" fillId="35" borderId="0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0" fillId="0" borderId="23" xfId="0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justify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top" wrapText="1"/>
    </xf>
    <xf numFmtId="2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right" vertical="top" wrapText="1"/>
    </xf>
    <xf numFmtId="0" fontId="6" fillId="35" borderId="10" xfId="0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view="pageBreakPreview" zoomScale="85" zoomScaleNormal="80" zoomScaleSheetLayoutView="85" zoomScalePageLayoutView="0" workbookViewId="0" topLeftCell="A5">
      <selection activeCell="C9" sqref="C9:G25"/>
    </sheetView>
  </sheetViews>
  <sheetFormatPr defaultColWidth="9.140625" defaultRowHeight="15"/>
  <cols>
    <col min="1" max="1" width="6.140625" style="1" customWidth="1"/>
    <col min="2" max="2" width="86.28125" style="1" customWidth="1"/>
    <col min="3" max="3" width="9.57421875" style="1" customWidth="1"/>
    <col min="4" max="4" width="11.421875" style="1" customWidth="1"/>
    <col min="5" max="5" width="18.140625" style="1" bestFit="1" customWidth="1"/>
    <col min="6" max="6" width="15.421875" style="1" bestFit="1" customWidth="1"/>
    <col min="7" max="7" width="16.8515625" style="1" customWidth="1"/>
    <col min="8" max="8" width="14.421875" style="1" bestFit="1" customWidth="1"/>
    <col min="9" max="9" width="12.140625" style="1" bestFit="1" customWidth="1"/>
    <col min="10" max="10" width="14.7109375" style="1" bestFit="1" customWidth="1"/>
    <col min="11" max="11" width="25.140625" style="1" bestFit="1" customWidth="1"/>
    <col min="12" max="12" width="16.57421875" style="1" bestFit="1" customWidth="1"/>
    <col min="13" max="13" width="14.140625" style="1" bestFit="1" customWidth="1"/>
    <col min="14" max="14" width="17.57421875" style="1" customWidth="1"/>
    <col min="15" max="16" width="9.140625" style="1" hidden="1" customWidth="1"/>
    <col min="17" max="17" width="0.13671875" style="1" hidden="1" customWidth="1"/>
    <col min="18" max="21" width="9.140625" style="1" hidden="1" customWidth="1"/>
    <col min="22" max="16384" width="9.140625" style="1" customWidth="1"/>
  </cols>
  <sheetData>
    <row r="1" spans="1:14" ht="5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"/>
      <c r="M1" s="2"/>
      <c r="N1" s="2"/>
    </row>
    <row r="2" spans="1:14" ht="18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2"/>
      <c r="M2" s="2"/>
      <c r="N2" s="2"/>
    </row>
    <row r="3" spans="1:14" ht="18.75" customHeight="1">
      <c r="A3" s="56" t="s">
        <v>1</v>
      </c>
      <c r="B3" s="57"/>
      <c r="C3" s="58" t="s">
        <v>43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ht="18.75" customHeight="1">
      <c r="A4" s="61" t="s">
        <v>2</v>
      </c>
      <c r="B4" s="62"/>
      <c r="C4" s="63" t="s">
        <v>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8.75" customHeight="1">
      <c r="A5" s="66" t="s">
        <v>4</v>
      </c>
      <c r="B5" s="67"/>
      <c r="C5" s="56" t="str">
        <f>N26&amp;" руб."</f>
        <v>16065533,56 руб.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57"/>
    </row>
    <row r="6" spans="1:14" ht="18.75" customHeight="1">
      <c r="A6" s="56" t="s">
        <v>5</v>
      </c>
      <c r="B6" s="57"/>
      <c r="C6" s="56" t="s">
        <v>44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57"/>
    </row>
    <row r="7" spans="1:14" s="4" customFormat="1" ht="36.75" customHeight="1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</row>
    <row r="8" spans="1:14" ht="187.5" customHeight="1">
      <c r="A8" s="5"/>
      <c r="B8" s="6" t="s">
        <v>7</v>
      </c>
      <c r="C8" s="5" t="s">
        <v>8</v>
      </c>
      <c r="D8" s="7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8" t="s">
        <v>16</v>
      </c>
      <c r="L8" s="3" t="s">
        <v>17</v>
      </c>
      <c r="M8" s="3" t="s">
        <v>18</v>
      </c>
      <c r="N8" s="3" t="s">
        <v>19</v>
      </c>
    </row>
    <row r="9" spans="1:14" ht="15">
      <c r="A9" s="18">
        <v>1</v>
      </c>
      <c r="B9" s="26" t="s">
        <v>45</v>
      </c>
      <c r="C9" s="18" t="s">
        <v>60</v>
      </c>
      <c r="D9" s="7">
        <v>1</v>
      </c>
      <c r="E9" s="43">
        <f>K30/D9</f>
        <v>1216820</v>
      </c>
      <c r="F9" s="41">
        <f>L30/D9</f>
        <v>1326333.84</v>
      </c>
      <c r="G9" s="41">
        <f>M30/D9</f>
        <v>1281311.5</v>
      </c>
      <c r="H9" s="21">
        <f>AVERAGE(E9:G9)</f>
        <v>1274821.78</v>
      </c>
      <c r="I9" s="22">
        <f>STDEV(E9,F9,G9)</f>
        <v>55044.59680245832</v>
      </c>
      <c r="J9" s="30">
        <f>I9/H9*100</f>
        <v>4.317826826151207</v>
      </c>
      <c r="K9" s="23">
        <f>H9*D9</f>
        <v>1274821.78</v>
      </c>
      <c r="L9" s="24">
        <f>K9/D9</f>
        <v>1274821.78</v>
      </c>
      <c r="M9" s="23">
        <f>ROUND(L9,2)</f>
        <v>1274821.78</v>
      </c>
      <c r="N9" s="25">
        <f>M9*D9</f>
        <v>1274821.78</v>
      </c>
    </row>
    <row r="10" spans="1:14" ht="15" customHeight="1">
      <c r="A10" s="18">
        <v>2</v>
      </c>
      <c r="B10" s="19" t="s">
        <v>46</v>
      </c>
      <c r="C10" s="18" t="s">
        <v>60</v>
      </c>
      <c r="D10" s="20">
        <v>1</v>
      </c>
      <c r="E10" s="43">
        <f>K31/D10</f>
        <v>1056400</v>
      </c>
      <c r="F10" s="42">
        <f>L31/D10</f>
        <v>1151476</v>
      </c>
      <c r="G10" s="41">
        <f>M31/D10</f>
        <v>1110276.4</v>
      </c>
      <c r="H10" s="21">
        <f>AVERAGE(E10:G10)</f>
        <v>1106050.8</v>
      </c>
      <c r="I10" s="22">
        <f>STDEV(E10,F10,G10)</f>
        <v>47678.64527773413</v>
      </c>
      <c r="J10" s="30">
        <f>I10/H10*100</f>
        <v>4.310710256503059</v>
      </c>
      <c r="K10" s="23">
        <f>H10*D10</f>
        <v>1106050.8</v>
      </c>
      <c r="L10" s="24">
        <f>K10/D10</f>
        <v>1106050.8</v>
      </c>
      <c r="M10" s="23">
        <f>ROUND(L10,2)</f>
        <v>1106050.8</v>
      </c>
      <c r="N10" s="25">
        <f>M10*D10</f>
        <v>1106050.8</v>
      </c>
    </row>
    <row r="11" spans="1:20" ht="15">
      <c r="A11" s="18">
        <v>3</v>
      </c>
      <c r="B11" s="19" t="s">
        <v>47</v>
      </c>
      <c r="C11" s="18" t="s">
        <v>60</v>
      </c>
      <c r="D11" s="7">
        <v>1</v>
      </c>
      <c r="E11" s="43">
        <f aca="true" t="shared" si="0" ref="E11:E25">K32/D11</f>
        <v>1187600</v>
      </c>
      <c r="F11" s="41">
        <f aca="true" t="shared" si="1" ref="F11:F25">L32/D11</f>
        <v>1294484</v>
      </c>
      <c r="G11" s="41">
        <f aca="true" t="shared" si="2" ref="G11:G25">M32/D11</f>
        <v>1246980</v>
      </c>
      <c r="H11" s="21">
        <f aca="true" t="shared" si="3" ref="H11:H25">AVERAGE(E11:G11)</f>
        <v>1243021.3333333333</v>
      </c>
      <c r="I11" s="22">
        <f aca="true" t="shared" si="4" ref="I11:I25">STDEV(E11,F11,G11)</f>
        <v>53551.8500645247</v>
      </c>
      <c r="J11" s="30">
        <f aca="true" t="shared" si="5" ref="J11:J25">I11/H11*100</f>
        <v>4.308200400786205</v>
      </c>
      <c r="K11" s="23">
        <f aca="true" t="shared" si="6" ref="K11:K25">H11*D11</f>
        <v>1243021.3333333333</v>
      </c>
      <c r="L11" s="24">
        <f aca="true" t="shared" si="7" ref="L11:L25">K11/D11</f>
        <v>1243021.3333333333</v>
      </c>
      <c r="M11" s="23">
        <f aca="true" t="shared" si="8" ref="M11:M25">ROUND(L11,2)</f>
        <v>1243021.33</v>
      </c>
      <c r="N11" s="25">
        <f aca="true" t="shared" si="9" ref="N11:N25">M11*D11</f>
        <v>1243021.33</v>
      </c>
      <c r="O11" s="1">
        <v>780</v>
      </c>
      <c r="P11" s="9">
        <v>760</v>
      </c>
      <c r="Q11" s="1">
        <v>765</v>
      </c>
      <c r="S11" s="1">
        <v>156184.25</v>
      </c>
      <c r="T11" s="1">
        <v>154259</v>
      </c>
    </row>
    <row r="12" spans="1:16" ht="15">
      <c r="A12" s="18">
        <v>4</v>
      </c>
      <c r="B12" s="26" t="s">
        <v>48</v>
      </c>
      <c r="C12" s="18" t="s">
        <v>60</v>
      </c>
      <c r="D12" s="20">
        <v>1</v>
      </c>
      <c r="E12" s="43">
        <f t="shared" si="0"/>
        <v>1032210</v>
      </c>
      <c r="F12" s="42">
        <f t="shared" si="1"/>
        <v>1125108.9</v>
      </c>
      <c r="G12" s="41">
        <f t="shared" si="2"/>
        <v>1076595.03</v>
      </c>
      <c r="H12" s="21">
        <f t="shared" si="3"/>
        <v>1077971.3099999998</v>
      </c>
      <c r="I12" s="22">
        <f t="shared" si="4"/>
        <v>46464.739483626676</v>
      </c>
      <c r="J12" s="30">
        <f t="shared" si="5"/>
        <v>4.310387396453685</v>
      </c>
      <c r="K12" s="23">
        <f t="shared" si="6"/>
        <v>1077971.3099999998</v>
      </c>
      <c r="L12" s="24">
        <f t="shared" si="7"/>
        <v>1077971.3099999998</v>
      </c>
      <c r="M12" s="23">
        <f t="shared" si="8"/>
        <v>1077971.31</v>
      </c>
      <c r="N12" s="25">
        <f t="shared" si="9"/>
        <v>1077971.31</v>
      </c>
      <c r="P12" s="17"/>
    </row>
    <row r="13" spans="1:16" ht="15">
      <c r="A13" s="18">
        <v>5</v>
      </c>
      <c r="B13" s="19" t="s">
        <v>49</v>
      </c>
      <c r="C13" s="18" t="s">
        <v>60</v>
      </c>
      <c r="D13" s="7">
        <v>1</v>
      </c>
      <c r="E13" s="43">
        <f t="shared" si="0"/>
        <v>683000</v>
      </c>
      <c r="F13" s="41">
        <f t="shared" si="1"/>
        <v>744470</v>
      </c>
      <c r="G13" s="41">
        <f t="shared" si="2"/>
        <v>716467</v>
      </c>
      <c r="H13" s="21">
        <f t="shared" si="3"/>
        <v>714645.6666666666</v>
      </c>
      <c r="I13" s="22">
        <f t="shared" si="4"/>
        <v>30775.44745951443</v>
      </c>
      <c r="J13" s="30">
        <f t="shared" si="5"/>
        <v>4.306392509600016</v>
      </c>
      <c r="K13" s="23">
        <f t="shared" si="6"/>
        <v>714645.6666666666</v>
      </c>
      <c r="L13" s="24">
        <f t="shared" si="7"/>
        <v>714645.6666666666</v>
      </c>
      <c r="M13" s="23">
        <f t="shared" si="8"/>
        <v>714645.67</v>
      </c>
      <c r="N13" s="25">
        <f t="shared" si="9"/>
        <v>714645.67</v>
      </c>
      <c r="P13" s="17"/>
    </row>
    <row r="14" spans="1:16" ht="15">
      <c r="A14" s="18">
        <v>6</v>
      </c>
      <c r="B14" s="19" t="s">
        <v>50</v>
      </c>
      <c r="C14" s="18" t="s">
        <v>60</v>
      </c>
      <c r="D14" s="20">
        <v>1</v>
      </c>
      <c r="E14" s="43">
        <f t="shared" si="0"/>
        <v>288250</v>
      </c>
      <c r="F14" s="42">
        <f t="shared" si="1"/>
        <v>314192.5</v>
      </c>
      <c r="G14" s="41">
        <f t="shared" si="2"/>
        <v>302950.75</v>
      </c>
      <c r="H14" s="21">
        <f t="shared" si="3"/>
        <v>301797.75</v>
      </c>
      <c r="I14" s="22">
        <f t="shared" si="4"/>
        <v>13009.626563145463</v>
      </c>
      <c r="J14" s="30">
        <f t="shared" si="5"/>
        <v>4.310710256503059</v>
      </c>
      <c r="K14" s="23">
        <f t="shared" si="6"/>
        <v>301797.75</v>
      </c>
      <c r="L14" s="24">
        <f t="shared" si="7"/>
        <v>301797.75</v>
      </c>
      <c r="M14" s="23">
        <f t="shared" si="8"/>
        <v>301797.75</v>
      </c>
      <c r="N14" s="25">
        <f t="shared" si="9"/>
        <v>301797.75</v>
      </c>
      <c r="P14" s="17"/>
    </row>
    <row r="15" spans="1:16" ht="15">
      <c r="A15" s="18">
        <v>7</v>
      </c>
      <c r="B15" s="26" t="s">
        <v>51</v>
      </c>
      <c r="C15" s="18" t="s">
        <v>60</v>
      </c>
      <c r="D15" s="7">
        <v>1</v>
      </c>
      <c r="E15" s="43">
        <f t="shared" si="0"/>
        <v>655500</v>
      </c>
      <c r="F15" s="41">
        <f t="shared" si="1"/>
        <v>714495</v>
      </c>
      <c r="G15" s="41">
        <f t="shared" si="2"/>
        <v>681064.5</v>
      </c>
      <c r="H15" s="21">
        <f t="shared" si="3"/>
        <v>683686.5</v>
      </c>
      <c r="I15" s="22">
        <f t="shared" si="4"/>
        <v>29584.7709007523</v>
      </c>
      <c r="J15" s="30">
        <f t="shared" si="5"/>
        <v>4.327242222970953</v>
      </c>
      <c r="K15" s="23">
        <f t="shared" si="6"/>
        <v>683686.5</v>
      </c>
      <c r="L15" s="24">
        <f t="shared" si="7"/>
        <v>683686.5</v>
      </c>
      <c r="M15" s="23">
        <f t="shared" si="8"/>
        <v>683686.5</v>
      </c>
      <c r="N15" s="25">
        <f t="shared" si="9"/>
        <v>683686.5</v>
      </c>
      <c r="P15" s="17"/>
    </row>
    <row r="16" spans="1:16" ht="15">
      <c r="A16" s="18">
        <v>8</v>
      </c>
      <c r="B16" s="19" t="s">
        <v>52</v>
      </c>
      <c r="C16" s="18" t="s">
        <v>60</v>
      </c>
      <c r="D16" s="20">
        <v>1</v>
      </c>
      <c r="E16" s="43">
        <f t="shared" si="0"/>
        <v>116810</v>
      </c>
      <c r="F16" s="42">
        <f t="shared" si="1"/>
        <v>127322.9</v>
      </c>
      <c r="G16" s="41">
        <f t="shared" si="2"/>
        <v>122884.12</v>
      </c>
      <c r="H16" s="21">
        <f t="shared" si="3"/>
        <v>122339.00666666667</v>
      </c>
      <c r="I16" s="22">
        <f t="shared" si="4"/>
        <v>5277.606276725586</v>
      </c>
      <c r="J16" s="30">
        <f t="shared" si="5"/>
        <v>4.313919509830024</v>
      </c>
      <c r="K16" s="23">
        <f t="shared" si="6"/>
        <v>122339.00666666667</v>
      </c>
      <c r="L16" s="24">
        <f t="shared" si="7"/>
        <v>122339.00666666667</v>
      </c>
      <c r="M16" s="23">
        <f t="shared" si="8"/>
        <v>122339.01</v>
      </c>
      <c r="N16" s="25">
        <f t="shared" si="9"/>
        <v>122339.01</v>
      </c>
      <c r="P16" s="17"/>
    </row>
    <row r="17" spans="1:16" ht="15">
      <c r="A17" s="18">
        <v>9</v>
      </c>
      <c r="B17" s="26" t="s">
        <v>61</v>
      </c>
      <c r="C17" s="48" t="s">
        <v>29</v>
      </c>
      <c r="D17" s="7">
        <v>1</v>
      </c>
      <c r="E17" s="43">
        <f t="shared" si="0"/>
        <v>647300</v>
      </c>
      <c r="F17" s="41">
        <f t="shared" si="1"/>
        <v>705557</v>
      </c>
      <c r="G17" s="41">
        <f t="shared" si="2"/>
        <v>678370.4</v>
      </c>
      <c r="H17" s="21">
        <f t="shared" si="3"/>
        <v>677075.7999999999</v>
      </c>
      <c r="I17" s="22">
        <f t="shared" si="4"/>
        <v>29150.068681222692</v>
      </c>
      <c r="J17" s="30">
        <f t="shared" si="5"/>
        <v>4.305288814224744</v>
      </c>
      <c r="K17" s="23">
        <f t="shared" si="6"/>
        <v>677075.7999999999</v>
      </c>
      <c r="L17" s="24">
        <f t="shared" si="7"/>
        <v>677075.7999999999</v>
      </c>
      <c r="M17" s="23">
        <f t="shared" si="8"/>
        <v>677075.8</v>
      </c>
      <c r="N17" s="25">
        <f t="shared" si="9"/>
        <v>677075.8</v>
      </c>
      <c r="P17" s="17"/>
    </row>
    <row r="18" spans="1:16" ht="15" customHeight="1">
      <c r="A18" s="18">
        <v>10</v>
      </c>
      <c r="B18" s="19" t="s">
        <v>55</v>
      </c>
      <c r="C18" s="18" t="s">
        <v>60</v>
      </c>
      <c r="D18" s="20">
        <v>3</v>
      </c>
      <c r="E18" s="43">
        <f t="shared" si="0"/>
        <v>806546.6666666666</v>
      </c>
      <c r="F18" s="42">
        <f t="shared" si="1"/>
        <v>879135.88</v>
      </c>
      <c r="G18" s="41">
        <f t="shared" si="2"/>
        <v>846874.0133333333</v>
      </c>
      <c r="H18" s="21">
        <f t="shared" si="3"/>
        <v>844185.52</v>
      </c>
      <c r="I18" s="22">
        <f t="shared" si="4"/>
        <v>36369.21047246667</v>
      </c>
      <c r="J18" s="30">
        <f t="shared" si="5"/>
        <v>4.308201172707473</v>
      </c>
      <c r="K18" s="23">
        <f t="shared" si="6"/>
        <v>2532556.56</v>
      </c>
      <c r="L18" s="24">
        <f t="shared" si="7"/>
        <v>844185.52</v>
      </c>
      <c r="M18" s="23">
        <f t="shared" si="8"/>
        <v>844185.52</v>
      </c>
      <c r="N18" s="25">
        <f t="shared" si="9"/>
        <v>2532556.56</v>
      </c>
      <c r="P18" s="17"/>
    </row>
    <row r="19" spans="1:16" ht="16.5" customHeight="1">
      <c r="A19" s="18">
        <v>11</v>
      </c>
      <c r="B19" s="19" t="s">
        <v>54</v>
      </c>
      <c r="C19" s="18" t="s">
        <v>60</v>
      </c>
      <c r="D19" s="7">
        <v>3</v>
      </c>
      <c r="E19" s="43">
        <f t="shared" si="0"/>
        <v>521426.6666666667</v>
      </c>
      <c r="F19" s="41">
        <f t="shared" si="1"/>
        <v>568355.08</v>
      </c>
      <c r="G19" s="41">
        <f t="shared" si="2"/>
        <v>548019.4400000001</v>
      </c>
      <c r="H19" s="21">
        <f t="shared" si="3"/>
        <v>545933.7288888888</v>
      </c>
      <c r="I19" s="22">
        <f t="shared" si="4"/>
        <v>23533.627804172105</v>
      </c>
      <c r="J19" s="30">
        <f t="shared" si="5"/>
        <v>4.310711457976576</v>
      </c>
      <c r="K19" s="23">
        <f t="shared" si="6"/>
        <v>1637801.1866666665</v>
      </c>
      <c r="L19" s="24">
        <f t="shared" si="7"/>
        <v>545933.7288888888</v>
      </c>
      <c r="M19" s="23">
        <f t="shared" si="8"/>
        <v>545933.73</v>
      </c>
      <c r="N19" s="25">
        <f t="shared" si="9"/>
        <v>1637801.19</v>
      </c>
      <c r="P19" s="17"/>
    </row>
    <row r="20" spans="1:16" ht="18.75" customHeight="1">
      <c r="A20" s="18">
        <v>12</v>
      </c>
      <c r="B20" s="26" t="s">
        <v>56</v>
      </c>
      <c r="C20" s="18" t="s">
        <v>60</v>
      </c>
      <c r="D20" s="20">
        <v>4</v>
      </c>
      <c r="E20" s="43">
        <f t="shared" si="0"/>
        <v>571557.5</v>
      </c>
      <c r="F20" s="42">
        <f t="shared" si="1"/>
        <v>622997.685</v>
      </c>
      <c r="G20" s="41">
        <f t="shared" si="2"/>
        <v>594598.2525</v>
      </c>
      <c r="H20" s="21">
        <f t="shared" si="3"/>
        <v>596384.4791666666</v>
      </c>
      <c r="I20" s="22">
        <f t="shared" si="4"/>
        <v>25766.56966860531</v>
      </c>
      <c r="J20" s="30">
        <f t="shared" si="5"/>
        <v>4.32046281697491</v>
      </c>
      <c r="K20" s="23">
        <f t="shared" si="6"/>
        <v>2385537.9166666665</v>
      </c>
      <c r="L20" s="24">
        <f t="shared" si="7"/>
        <v>596384.4791666666</v>
      </c>
      <c r="M20" s="23">
        <f t="shared" si="8"/>
        <v>596384.48</v>
      </c>
      <c r="N20" s="25">
        <f t="shared" si="9"/>
        <v>2385537.92</v>
      </c>
      <c r="P20" s="17"/>
    </row>
    <row r="21" spans="1:16" ht="18.75" customHeight="1">
      <c r="A21" s="18">
        <v>13</v>
      </c>
      <c r="B21" s="19" t="s">
        <v>57</v>
      </c>
      <c r="C21" s="18" t="s">
        <v>60</v>
      </c>
      <c r="D21" s="7">
        <v>2</v>
      </c>
      <c r="E21" s="43">
        <f t="shared" si="0"/>
        <v>595925</v>
      </c>
      <c r="F21" s="41">
        <f t="shared" si="1"/>
        <v>649558.25</v>
      </c>
      <c r="G21" s="41">
        <f t="shared" si="2"/>
        <v>623933.475</v>
      </c>
      <c r="H21" s="21">
        <f t="shared" si="3"/>
        <v>623138.9083333333</v>
      </c>
      <c r="I21" s="22">
        <f t="shared" si="4"/>
        <v>26825.45206574268</v>
      </c>
      <c r="J21" s="30">
        <f t="shared" si="5"/>
        <v>4.304891205957732</v>
      </c>
      <c r="K21" s="23">
        <f t="shared" si="6"/>
        <v>1246277.8166666667</v>
      </c>
      <c r="L21" s="24">
        <f t="shared" si="7"/>
        <v>623138.9083333333</v>
      </c>
      <c r="M21" s="23">
        <f t="shared" si="8"/>
        <v>623138.91</v>
      </c>
      <c r="N21" s="25">
        <f t="shared" si="9"/>
        <v>1246277.82</v>
      </c>
      <c r="P21" s="17"/>
    </row>
    <row r="22" spans="1:16" ht="18.75" customHeight="1">
      <c r="A22" s="18">
        <v>14</v>
      </c>
      <c r="B22" s="19" t="s">
        <v>62</v>
      </c>
      <c r="C22" s="48" t="s">
        <v>29</v>
      </c>
      <c r="D22" s="20">
        <v>2</v>
      </c>
      <c r="E22" s="43">
        <f t="shared" si="0"/>
        <v>202465</v>
      </c>
      <c r="F22" s="42">
        <f t="shared" si="1"/>
        <v>220686.85</v>
      </c>
      <c r="G22" s="41">
        <f t="shared" si="2"/>
        <v>213600.575</v>
      </c>
      <c r="H22" s="21">
        <f t="shared" si="3"/>
        <v>212250.80833333335</v>
      </c>
      <c r="I22" s="22">
        <f t="shared" si="4"/>
        <v>9185.60596239891</v>
      </c>
      <c r="J22" s="30">
        <f t="shared" si="5"/>
        <v>4.3277130648064235</v>
      </c>
      <c r="K22" s="23">
        <f t="shared" si="6"/>
        <v>424501.6166666667</v>
      </c>
      <c r="L22" s="24">
        <f t="shared" si="7"/>
        <v>212250.80833333335</v>
      </c>
      <c r="M22" s="23">
        <f t="shared" si="8"/>
        <v>212250.81</v>
      </c>
      <c r="N22" s="25">
        <f t="shared" si="9"/>
        <v>424501.62</v>
      </c>
      <c r="P22" s="17"/>
    </row>
    <row r="23" spans="1:16" ht="18.75" customHeight="1">
      <c r="A23" s="18">
        <v>15</v>
      </c>
      <c r="B23" s="26" t="s">
        <v>53</v>
      </c>
      <c r="C23" s="18" t="s">
        <v>60</v>
      </c>
      <c r="D23" s="7">
        <v>1</v>
      </c>
      <c r="E23" s="43">
        <f t="shared" si="0"/>
        <v>379266</v>
      </c>
      <c r="F23" s="41">
        <f t="shared" si="1"/>
        <v>413399.94</v>
      </c>
      <c r="G23" s="41">
        <f t="shared" si="2"/>
        <v>398232</v>
      </c>
      <c r="H23" s="21"/>
      <c r="I23" s="22"/>
      <c r="J23" s="30"/>
      <c r="K23" s="23"/>
      <c r="L23" s="24"/>
      <c r="M23" s="23"/>
      <c r="N23" s="25"/>
      <c r="P23" s="17"/>
    </row>
    <row r="24" spans="1:16" ht="18.75" customHeight="1">
      <c r="A24" s="18">
        <v>16</v>
      </c>
      <c r="B24" s="19" t="s">
        <v>58</v>
      </c>
      <c r="C24" s="18" t="s">
        <v>60</v>
      </c>
      <c r="D24" s="7">
        <v>1</v>
      </c>
      <c r="E24" s="43">
        <f t="shared" si="0"/>
        <v>199650</v>
      </c>
      <c r="F24" s="42">
        <f t="shared" si="1"/>
        <v>217618.5</v>
      </c>
      <c r="G24" s="41">
        <f t="shared" si="2"/>
        <v>213720</v>
      </c>
      <c r="H24" s="21"/>
      <c r="I24" s="22"/>
      <c r="J24" s="30"/>
      <c r="K24" s="23"/>
      <c r="L24" s="24"/>
      <c r="M24" s="23"/>
      <c r="N24" s="25"/>
      <c r="P24" s="17"/>
    </row>
    <row r="25" spans="1:16" ht="18.75" customHeight="1">
      <c r="A25" s="18">
        <v>17</v>
      </c>
      <c r="B25" s="26" t="s">
        <v>59</v>
      </c>
      <c r="C25" s="18" t="s">
        <v>60</v>
      </c>
      <c r="D25" s="7">
        <v>2</v>
      </c>
      <c r="E25" s="43">
        <f t="shared" si="0"/>
        <v>302475</v>
      </c>
      <c r="F25" s="41">
        <f t="shared" si="1"/>
        <v>329697.75</v>
      </c>
      <c r="G25" s="41">
        <f t="shared" si="2"/>
        <v>324000</v>
      </c>
      <c r="H25" s="21">
        <f t="shared" si="3"/>
        <v>318724.25</v>
      </c>
      <c r="I25" s="22">
        <f t="shared" si="4"/>
        <v>14357.739478674908</v>
      </c>
      <c r="J25" s="30">
        <f t="shared" si="5"/>
        <v>4.504752769415854</v>
      </c>
      <c r="K25" s="23">
        <f t="shared" si="6"/>
        <v>637448.5</v>
      </c>
      <c r="L25" s="24">
        <f t="shared" si="7"/>
        <v>318724.25</v>
      </c>
      <c r="M25" s="23">
        <f t="shared" si="8"/>
        <v>318724.25</v>
      </c>
      <c r="N25" s="25">
        <f t="shared" si="9"/>
        <v>637448.5</v>
      </c>
      <c r="P25" s="17"/>
    </row>
    <row r="26" spans="1:16" ht="15.75" customHeight="1">
      <c r="A26" s="72" t="s">
        <v>20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10">
        <f>SUM(N9:N25)</f>
        <v>16065533.559999999</v>
      </c>
      <c r="P26" s="17"/>
    </row>
    <row r="27" ht="18.75" customHeight="1">
      <c r="P27" s="17"/>
    </row>
    <row r="28" spans="2:16" ht="18" customHeight="1">
      <c r="B28" s="11" t="s">
        <v>21</v>
      </c>
      <c r="C28" s="75" t="s">
        <v>39</v>
      </c>
      <c r="D28" s="75"/>
      <c r="E28" s="75"/>
      <c r="F28" s="75"/>
      <c r="G28" s="75"/>
      <c r="H28" s="75"/>
      <c r="I28" s="12"/>
      <c r="J28" s="12"/>
      <c r="P28" s="17"/>
    </row>
    <row r="29" spans="1:16" s="31" customFormat="1" ht="17.25" customHeight="1" thickBot="1">
      <c r="A29" s="1"/>
      <c r="B29" s="76" t="s">
        <v>38</v>
      </c>
      <c r="C29" s="76"/>
      <c r="D29" s="76"/>
      <c r="E29" s="76"/>
      <c r="F29" s="76"/>
      <c r="G29" s="12"/>
      <c r="H29" s="12"/>
      <c r="I29" s="12"/>
      <c r="J29" s="12"/>
      <c r="K29" s="1"/>
      <c r="L29" s="1"/>
      <c r="M29" s="1"/>
      <c r="N29" s="1"/>
      <c r="P29" s="32"/>
    </row>
    <row r="30" spans="1:16" s="31" customFormat="1" ht="18.75" customHeight="1" thickBot="1">
      <c r="A30" s="1"/>
      <c r="B30" s="76" t="s">
        <v>41</v>
      </c>
      <c r="C30" s="76"/>
      <c r="D30" s="76"/>
      <c r="E30" s="76"/>
      <c r="F30" s="76"/>
      <c r="G30" s="12"/>
      <c r="H30" s="12"/>
      <c r="I30" s="12"/>
      <c r="J30" s="12"/>
      <c r="K30" s="43">
        <v>1216820</v>
      </c>
      <c r="L30" s="45">
        <v>1326333.84</v>
      </c>
      <c r="M30" s="1">
        <v>1281311.5</v>
      </c>
      <c r="N30" s="1"/>
      <c r="P30" s="32"/>
    </row>
    <row r="31" spans="1:16" s="31" customFormat="1" ht="18.75" customHeight="1" thickBot="1">
      <c r="A31" s="1"/>
      <c r="B31" s="76" t="s">
        <v>42</v>
      </c>
      <c r="C31" s="76"/>
      <c r="D31" s="76"/>
      <c r="E31" s="76"/>
      <c r="F31" s="76"/>
      <c r="G31" s="12"/>
      <c r="H31" s="12"/>
      <c r="I31" s="12"/>
      <c r="J31" s="12"/>
      <c r="K31" s="43">
        <v>1056400</v>
      </c>
      <c r="L31" s="46">
        <v>1151476</v>
      </c>
      <c r="M31" s="1">
        <v>1110276.4</v>
      </c>
      <c r="N31" s="1"/>
      <c r="P31" s="32"/>
    </row>
    <row r="32" spans="1:16" s="31" customFormat="1" ht="18" customHeight="1" thickBot="1">
      <c r="A32" s="1"/>
      <c r="B32" s="13" t="s">
        <v>22</v>
      </c>
      <c r="C32" s="12"/>
      <c r="D32" s="12"/>
      <c r="E32" s="12">
        <f>E9*D9</f>
        <v>1216820</v>
      </c>
      <c r="F32" s="12"/>
      <c r="G32" s="12"/>
      <c r="H32" s="12"/>
      <c r="I32" s="12"/>
      <c r="J32" s="12"/>
      <c r="K32" s="41">
        <v>1187600</v>
      </c>
      <c r="L32" s="46">
        <v>1294484</v>
      </c>
      <c r="M32" s="1">
        <v>1246980</v>
      </c>
      <c r="N32" s="1"/>
      <c r="P32" s="32"/>
    </row>
    <row r="33" spans="1:16" s="31" customFormat="1" ht="17.25" customHeight="1" thickBot="1">
      <c r="A33" s="1"/>
      <c r="B33" s="77" t="s">
        <v>23</v>
      </c>
      <c r="C33" s="77"/>
      <c r="D33" s="77"/>
      <c r="E33" s="77"/>
      <c r="F33" s="77"/>
      <c r="G33" s="12"/>
      <c r="H33" s="12"/>
      <c r="I33" s="12"/>
      <c r="J33" s="12"/>
      <c r="K33" s="41">
        <v>1032210</v>
      </c>
      <c r="L33" s="46">
        <v>1125108.9</v>
      </c>
      <c r="M33" s="1">
        <v>1076595.03</v>
      </c>
      <c r="N33" s="1"/>
      <c r="P33" s="32"/>
    </row>
    <row r="34" spans="2:16" ht="18.75" customHeight="1" thickBot="1">
      <c r="B34" s="14" t="s">
        <v>24</v>
      </c>
      <c r="C34" s="12"/>
      <c r="D34" s="12"/>
      <c r="E34" s="12"/>
      <c r="F34" s="12"/>
      <c r="G34" s="12"/>
      <c r="H34" s="12"/>
      <c r="I34" s="12"/>
      <c r="J34" s="12"/>
      <c r="K34" s="41">
        <v>683000</v>
      </c>
      <c r="L34" s="46">
        <v>744470</v>
      </c>
      <c r="M34" s="1">
        <v>716467</v>
      </c>
      <c r="P34" s="17"/>
    </row>
    <row r="35" spans="2:16" ht="18.75" customHeight="1" thickBot="1">
      <c r="B35" s="78" t="s">
        <v>40</v>
      </c>
      <c r="C35" s="78"/>
      <c r="D35" s="78"/>
      <c r="E35" s="78"/>
      <c r="F35" s="78"/>
      <c r="G35" s="78"/>
      <c r="H35" s="15"/>
      <c r="I35" s="15"/>
      <c r="J35" s="15"/>
      <c r="K35" s="41">
        <v>288250</v>
      </c>
      <c r="L35" s="46">
        <v>314192.5</v>
      </c>
      <c r="M35" s="1">
        <v>302950.75</v>
      </c>
      <c r="P35" s="17"/>
    </row>
    <row r="36" spans="1:16" s="31" customFormat="1" ht="18.75" customHeight="1" thickBot="1">
      <c r="A36" s="1"/>
      <c r="B36" s="73" t="s">
        <v>25</v>
      </c>
      <c r="C36" s="73"/>
      <c r="D36" s="73"/>
      <c r="E36" s="73"/>
      <c r="F36" s="73"/>
      <c r="G36" s="12"/>
      <c r="H36" s="12"/>
      <c r="I36" s="12"/>
      <c r="J36" s="12"/>
      <c r="K36" s="41">
        <v>655500</v>
      </c>
      <c r="L36" s="46">
        <v>714495</v>
      </c>
      <c r="M36" s="1">
        <v>681064.5</v>
      </c>
      <c r="N36" s="1"/>
      <c r="P36" s="32"/>
    </row>
    <row r="37" spans="2:16" ht="18.75" customHeight="1" thickBot="1">
      <c r="B37" s="14" t="s">
        <v>24</v>
      </c>
      <c r="C37" s="12"/>
      <c r="D37" s="12"/>
      <c r="E37" s="12">
        <f>E9*D9</f>
        <v>1216820</v>
      </c>
      <c r="F37" s="12">
        <f>F9*D9</f>
        <v>1326333.84</v>
      </c>
      <c r="G37" s="12">
        <f>G9*D9</f>
        <v>1281311.5</v>
      </c>
      <c r="H37" s="12"/>
      <c r="I37" s="12"/>
      <c r="J37" s="12"/>
      <c r="K37" s="41">
        <v>116810</v>
      </c>
      <c r="L37" s="46">
        <v>127322.9</v>
      </c>
      <c r="M37" s="1">
        <v>122884.12</v>
      </c>
      <c r="P37" s="17"/>
    </row>
    <row r="38" spans="1:23" s="27" customFormat="1" ht="18.75" customHeight="1" thickBot="1">
      <c r="A38" s="1"/>
      <c r="B38" s="12"/>
      <c r="C38" s="12"/>
      <c r="D38" s="12"/>
      <c r="E38" s="12">
        <f>E10*D10</f>
        <v>1056400</v>
      </c>
      <c r="F38" s="12">
        <f>F10*D10</f>
        <v>1151476</v>
      </c>
      <c r="G38" s="12">
        <f>G10*D10</f>
        <v>1110276.4</v>
      </c>
      <c r="H38" s="12"/>
      <c r="I38" s="12"/>
      <c r="J38" s="12"/>
      <c r="K38" s="41">
        <v>647300</v>
      </c>
      <c r="L38" s="46">
        <v>705557</v>
      </c>
      <c r="M38" s="1">
        <v>678370.4</v>
      </c>
      <c r="N38" s="1"/>
      <c r="P38" s="28"/>
      <c r="V38" s="31"/>
      <c r="W38" s="31"/>
    </row>
    <row r="39" spans="2:16" ht="18.75" customHeight="1" thickBot="1">
      <c r="B39" s="74" t="s">
        <v>26</v>
      </c>
      <c r="C39" s="74"/>
      <c r="D39" s="12"/>
      <c r="E39" s="12">
        <f>E11*D11</f>
        <v>1187600</v>
      </c>
      <c r="F39" s="12">
        <f aca="true" t="shared" si="10" ref="F39:F54">F11*D11</f>
        <v>1294484</v>
      </c>
      <c r="G39" s="12">
        <f aca="true" t="shared" si="11" ref="G39:G53">G11*D11</f>
        <v>1246980</v>
      </c>
      <c r="H39" s="12"/>
      <c r="I39" s="12"/>
      <c r="J39" s="12"/>
      <c r="K39" s="41">
        <v>2419640</v>
      </c>
      <c r="L39" s="46">
        <v>2637407.64</v>
      </c>
      <c r="M39" s="1">
        <v>2540622.04</v>
      </c>
      <c r="P39" s="17"/>
    </row>
    <row r="40" spans="1:16" s="31" customFormat="1" ht="18" customHeight="1" thickBot="1">
      <c r="A40" s="1"/>
      <c r="B40" s="12"/>
      <c r="C40" s="12"/>
      <c r="D40" s="12"/>
      <c r="E40" s="12">
        <f>E12*D12</f>
        <v>1032210</v>
      </c>
      <c r="F40" s="12">
        <f t="shared" si="10"/>
        <v>1125108.9</v>
      </c>
      <c r="G40" s="12">
        <f t="shared" si="11"/>
        <v>1076595.03</v>
      </c>
      <c r="H40" s="12"/>
      <c r="I40" s="12"/>
      <c r="J40" s="12"/>
      <c r="K40" s="29">
        <v>1564280</v>
      </c>
      <c r="L40" s="46">
        <v>1705065.24</v>
      </c>
      <c r="M40" s="1">
        <v>1644058.32</v>
      </c>
      <c r="N40" s="1"/>
      <c r="P40" s="32"/>
    </row>
    <row r="41" spans="2:16" ht="18.75" customHeight="1" thickBot="1">
      <c r="B41" s="16" t="s">
        <v>27</v>
      </c>
      <c r="C41" s="12"/>
      <c r="D41" s="12"/>
      <c r="E41" s="12">
        <f aca="true" t="shared" si="12" ref="E41:E56">E13*D13</f>
        <v>683000</v>
      </c>
      <c r="F41" s="12">
        <f t="shared" si="10"/>
        <v>744470</v>
      </c>
      <c r="G41" s="12">
        <f t="shared" si="11"/>
        <v>716467</v>
      </c>
      <c r="H41" s="12"/>
      <c r="I41" s="12"/>
      <c r="J41" s="12"/>
      <c r="K41" s="41">
        <v>2286230</v>
      </c>
      <c r="L41" s="46">
        <v>2491990.74</v>
      </c>
      <c r="M41" s="1">
        <v>2378393.01</v>
      </c>
      <c r="P41" s="17"/>
    </row>
    <row r="42" spans="2:16" ht="15.75" customHeight="1" thickBot="1">
      <c r="B42" s="44" t="s">
        <v>28</v>
      </c>
      <c r="C42" s="44"/>
      <c r="D42" s="44"/>
      <c r="E42" s="12">
        <f t="shared" si="12"/>
        <v>288250</v>
      </c>
      <c r="F42" s="12">
        <f t="shared" si="10"/>
        <v>314192.5</v>
      </c>
      <c r="G42" s="12">
        <f t="shared" si="11"/>
        <v>302950.75</v>
      </c>
      <c r="H42" s="44"/>
      <c r="I42" s="44"/>
      <c r="J42" s="47"/>
      <c r="K42" s="41">
        <v>1191850</v>
      </c>
      <c r="L42" s="46">
        <v>1299116.5</v>
      </c>
      <c r="M42" s="1">
        <v>1247866.95</v>
      </c>
      <c r="P42" s="17"/>
    </row>
    <row r="43" spans="5:16" ht="18.75" customHeight="1" thickBot="1">
      <c r="E43" s="12">
        <f t="shared" si="12"/>
        <v>655500</v>
      </c>
      <c r="F43" s="12">
        <f t="shared" si="10"/>
        <v>714495</v>
      </c>
      <c r="G43" s="12">
        <f t="shared" si="11"/>
        <v>681064.5</v>
      </c>
      <c r="K43" s="41">
        <v>404930</v>
      </c>
      <c r="L43" s="46">
        <v>441373.7</v>
      </c>
      <c r="M43" s="1">
        <v>427201.15</v>
      </c>
      <c r="P43" s="17"/>
    </row>
    <row r="44" spans="5:16" ht="18.75" customHeight="1" thickBot="1">
      <c r="E44" s="12">
        <f t="shared" si="12"/>
        <v>116810</v>
      </c>
      <c r="F44" s="12">
        <f t="shared" si="10"/>
        <v>127322.9</v>
      </c>
      <c r="G44" s="12">
        <f t="shared" si="11"/>
        <v>122884.12</v>
      </c>
      <c r="K44" s="41">
        <v>379266</v>
      </c>
      <c r="L44" s="46">
        <v>413399.94</v>
      </c>
      <c r="M44" s="1">
        <v>398232</v>
      </c>
      <c r="P44" s="17"/>
    </row>
    <row r="45" spans="5:16" ht="18.75" customHeight="1" thickBot="1">
      <c r="E45" s="12">
        <f t="shared" si="12"/>
        <v>647300</v>
      </c>
      <c r="F45" s="12">
        <f t="shared" si="10"/>
        <v>705557</v>
      </c>
      <c r="G45" s="12">
        <f t="shared" si="11"/>
        <v>678370.4</v>
      </c>
      <c r="K45" s="41">
        <v>199650</v>
      </c>
      <c r="L45" s="46">
        <v>217618.5</v>
      </c>
      <c r="M45" s="1">
        <v>213720</v>
      </c>
      <c r="P45" s="17"/>
    </row>
    <row r="46" spans="5:16" ht="18.75" customHeight="1" thickBot="1">
      <c r="E46" s="12">
        <f t="shared" si="12"/>
        <v>2419640</v>
      </c>
      <c r="F46" s="12">
        <f t="shared" si="10"/>
        <v>2637407.64</v>
      </c>
      <c r="G46" s="12">
        <f t="shared" si="11"/>
        <v>2540622.04</v>
      </c>
      <c r="K46" s="41">
        <v>604950</v>
      </c>
      <c r="L46" s="46">
        <v>659395.5</v>
      </c>
      <c r="M46" s="1">
        <v>648000</v>
      </c>
      <c r="P46" s="17"/>
    </row>
    <row r="47" spans="5:16" ht="18.75" customHeight="1">
      <c r="E47" s="12">
        <f t="shared" si="12"/>
        <v>1564280</v>
      </c>
      <c r="F47" s="12">
        <f t="shared" si="10"/>
        <v>1705065.2399999998</v>
      </c>
      <c r="G47" s="12">
        <f t="shared" si="11"/>
        <v>1644058.3200000003</v>
      </c>
      <c r="P47" s="17"/>
    </row>
    <row r="48" spans="5:16" ht="17.25" customHeight="1">
      <c r="E48" s="12">
        <f t="shared" si="12"/>
        <v>2286230</v>
      </c>
      <c r="F48" s="12">
        <f t="shared" si="10"/>
        <v>2491990.74</v>
      </c>
      <c r="G48" s="12">
        <f t="shared" si="11"/>
        <v>2378393.01</v>
      </c>
      <c r="P48" s="17"/>
    </row>
    <row r="49" spans="5:16" ht="18.75" customHeight="1">
      <c r="E49" s="12">
        <f t="shared" si="12"/>
        <v>1191850</v>
      </c>
      <c r="F49" s="12">
        <f t="shared" si="10"/>
        <v>1299116.5</v>
      </c>
      <c r="G49" s="12">
        <f t="shared" si="11"/>
        <v>1247866.95</v>
      </c>
      <c r="P49" s="17"/>
    </row>
    <row r="50" spans="5:16" ht="16.5" customHeight="1">
      <c r="E50" s="12">
        <f t="shared" si="12"/>
        <v>404930</v>
      </c>
      <c r="F50" s="12">
        <f t="shared" si="10"/>
        <v>441373.7</v>
      </c>
      <c r="G50" s="12">
        <f t="shared" si="11"/>
        <v>427201.15</v>
      </c>
      <c r="P50" s="17"/>
    </row>
    <row r="51" spans="5:16" ht="18.75" customHeight="1">
      <c r="E51" s="12">
        <f t="shared" si="12"/>
        <v>379266</v>
      </c>
      <c r="F51" s="12">
        <f t="shared" si="10"/>
        <v>413399.94</v>
      </c>
      <c r="G51" s="12">
        <f t="shared" si="11"/>
        <v>398232</v>
      </c>
      <c r="P51" s="17"/>
    </row>
    <row r="52" spans="5:16" ht="18.75" customHeight="1">
      <c r="E52" s="12">
        <f t="shared" si="12"/>
        <v>199650</v>
      </c>
      <c r="F52" s="12">
        <f t="shared" si="10"/>
        <v>217618.5</v>
      </c>
      <c r="G52" s="12">
        <f t="shared" si="11"/>
        <v>213720</v>
      </c>
      <c r="P52" s="17"/>
    </row>
    <row r="53" spans="5:16" ht="18.75" customHeight="1">
      <c r="E53" s="12">
        <f t="shared" si="12"/>
        <v>604950</v>
      </c>
      <c r="F53" s="12">
        <f t="shared" si="10"/>
        <v>659395.5</v>
      </c>
      <c r="G53" s="12">
        <f t="shared" si="11"/>
        <v>648000</v>
      </c>
      <c r="P53" s="17"/>
    </row>
    <row r="54" spans="5:16" ht="18.75" customHeight="1">
      <c r="E54" s="12">
        <f t="shared" si="12"/>
        <v>0</v>
      </c>
      <c r="F54" s="12">
        <f t="shared" si="10"/>
        <v>0</v>
      </c>
      <c r="P54" s="17"/>
    </row>
    <row r="55" spans="5:16" ht="18.75" customHeight="1">
      <c r="E55" s="12">
        <f t="shared" si="12"/>
        <v>0</v>
      </c>
      <c r="P55" s="17"/>
    </row>
    <row r="56" spans="1:16" s="31" customFormat="1" ht="18.75" customHeight="1">
      <c r="A56" s="1"/>
      <c r="B56" s="1"/>
      <c r="C56" s="1"/>
      <c r="D56" s="1"/>
      <c r="E56" s="12">
        <f t="shared" si="12"/>
        <v>0</v>
      </c>
      <c r="F56" s="1"/>
      <c r="G56" s="1"/>
      <c r="H56" s="1"/>
      <c r="I56" s="1"/>
      <c r="J56" s="1"/>
      <c r="K56" s="1"/>
      <c r="L56" s="1"/>
      <c r="M56" s="1"/>
      <c r="N56" s="1"/>
      <c r="P56" s="32"/>
    </row>
    <row r="57" ht="18.75" customHeight="1">
      <c r="P57" s="17"/>
    </row>
    <row r="58" ht="18.75" customHeight="1">
      <c r="P58" s="17"/>
    </row>
    <row r="59" ht="16.5" customHeight="1">
      <c r="P59" s="17"/>
    </row>
    <row r="60" spans="1:16" s="31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P60" s="32"/>
    </row>
    <row r="61" ht="15.75" customHeight="1">
      <c r="P61" s="17"/>
    </row>
    <row r="62" ht="18.75" customHeight="1">
      <c r="P62" s="17"/>
    </row>
    <row r="63" ht="18.75" customHeight="1">
      <c r="P63" s="17"/>
    </row>
    <row r="64" ht="18.75" customHeight="1">
      <c r="P64" s="17"/>
    </row>
    <row r="65" ht="18.75" customHeight="1">
      <c r="P65" s="17"/>
    </row>
    <row r="66" ht="18.75" customHeight="1">
      <c r="P66" s="17"/>
    </row>
    <row r="67" ht="18.75" customHeight="1">
      <c r="P67" s="17"/>
    </row>
    <row r="68" ht="18.75" customHeight="1">
      <c r="P68" s="17"/>
    </row>
    <row r="69" ht="18.75" customHeight="1">
      <c r="P69" s="17"/>
    </row>
    <row r="70" ht="18.75" customHeight="1">
      <c r="P70" s="17"/>
    </row>
    <row r="71" ht="18.75" customHeight="1">
      <c r="P71" s="17"/>
    </row>
    <row r="72" ht="18.75" customHeight="1"/>
    <row r="74" ht="15" customHeight="1"/>
    <row r="75" ht="15" customHeight="1"/>
    <row r="76" ht="15" customHeight="1"/>
    <row r="77" ht="36.75" customHeight="1"/>
    <row r="78" ht="41.25" customHeight="1"/>
    <row r="79" ht="49.5" customHeight="1"/>
    <row r="80" ht="15" customHeight="1"/>
    <row r="81" ht="15.75" customHeight="1"/>
    <row r="82" ht="15.75" customHeight="1"/>
    <row r="83" ht="15.75" customHeight="1"/>
    <row r="84" ht="15" customHeight="1"/>
    <row r="85" ht="15" customHeight="1"/>
    <row r="86" ht="15.75" customHeight="1"/>
    <row r="87" ht="15" customHeight="1"/>
    <row r="88" ht="15.75" customHeight="1"/>
    <row r="89" ht="15" customHeight="1"/>
    <row r="90" ht="15" customHeight="1" hidden="1"/>
    <row r="91" ht="105" customHeight="1" hidden="1"/>
  </sheetData>
  <sheetProtection/>
  <mergeCells count="20">
    <mergeCell ref="B36:F36"/>
    <mergeCell ref="B39:C39"/>
    <mergeCell ref="C28:H28"/>
    <mergeCell ref="B29:F29"/>
    <mergeCell ref="B30:F30"/>
    <mergeCell ref="B31:F31"/>
    <mergeCell ref="B33:F33"/>
    <mergeCell ref="B35:G35"/>
    <mergeCell ref="A5:B5"/>
    <mergeCell ref="C5:N5"/>
    <mergeCell ref="A6:B6"/>
    <mergeCell ref="C6:N6"/>
    <mergeCell ref="A7:N7"/>
    <mergeCell ref="A26:M26"/>
    <mergeCell ref="A1:K1"/>
    <mergeCell ref="A2:K2"/>
    <mergeCell ref="A3:B3"/>
    <mergeCell ref="C3:N3"/>
    <mergeCell ref="A4:B4"/>
    <mergeCell ref="C4:N4"/>
  </mergeCells>
  <printOptions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5"/>
  <sheetViews>
    <sheetView zoomScalePageLayoutView="0" workbookViewId="0" topLeftCell="A4">
      <selection activeCell="B26" sqref="B26"/>
    </sheetView>
  </sheetViews>
  <sheetFormatPr defaultColWidth="9.140625" defaultRowHeight="15" customHeight="1"/>
  <sheetData>
    <row r="1" ht="15" customHeight="1">
      <c r="B1">
        <v>207360</v>
      </c>
    </row>
    <row r="2" ht="15" customHeight="1">
      <c r="B2">
        <v>1197720</v>
      </c>
    </row>
    <row r="3" ht="15" customHeight="1">
      <c r="B3">
        <v>136560</v>
      </c>
    </row>
    <row r="4" ht="15" customHeight="1">
      <c r="B4">
        <v>164880</v>
      </c>
    </row>
    <row r="5" ht="15" customHeight="1">
      <c r="B5">
        <v>360624</v>
      </c>
    </row>
    <row r="6" ht="15" customHeight="1">
      <c r="B6">
        <v>806234</v>
      </c>
    </row>
    <row r="7" ht="15" customHeight="1">
      <c r="B7">
        <v>9280</v>
      </c>
    </row>
    <row r="8" ht="15" customHeight="1">
      <c r="B8">
        <v>1640</v>
      </c>
    </row>
    <row r="9" ht="15" customHeight="1">
      <c r="B9">
        <v>8200</v>
      </c>
    </row>
    <row r="10" ht="15" customHeight="1">
      <c r="B10">
        <v>37120</v>
      </c>
    </row>
    <row r="11" ht="15" customHeight="1">
      <c r="B11">
        <v>21930</v>
      </c>
    </row>
    <row r="12" ht="15" customHeight="1">
      <c r="B12">
        <v>60512</v>
      </c>
    </row>
    <row r="13" ht="15" customHeight="1">
      <c r="B13">
        <v>517038</v>
      </c>
    </row>
    <row r="14" ht="15" customHeight="1">
      <c r="B14">
        <v>283668</v>
      </c>
    </row>
    <row r="15" ht="15" customHeight="1">
      <c r="B15">
        <v>39348</v>
      </c>
    </row>
    <row r="16" ht="15" customHeight="1">
      <c r="B16">
        <v>41812</v>
      </c>
    </row>
    <row r="17" ht="15" customHeight="1">
      <c r="B17">
        <v>48984</v>
      </c>
    </row>
    <row r="18" ht="15" customHeight="1">
      <c r="B18">
        <v>118400</v>
      </c>
    </row>
    <row r="19" ht="15" customHeight="1">
      <c r="B19">
        <v>85988</v>
      </c>
    </row>
    <row r="20" ht="15" customHeight="1">
      <c r="B20">
        <v>403252</v>
      </c>
    </row>
    <row r="21" ht="15" customHeight="1">
      <c r="B21">
        <v>35906</v>
      </c>
    </row>
    <row r="22" ht="15" customHeight="1">
      <c r="B22">
        <v>35256</v>
      </c>
    </row>
    <row r="23" ht="15" customHeight="1">
      <c r="B23">
        <v>56610</v>
      </c>
    </row>
    <row r="24" ht="15" customHeight="1">
      <c r="B24">
        <v>47340</v>
      </c>
    </row>
    <row r="25" ht="15" customHeight="1">
      <c r="B25">
        <f>SUM(B1:B24)</f>
        <v>4725662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C75"/>
  <sheetViews>
    <sheetView zoomScalePageLayoutView="0" workbookViewId="0" topLeftCell="A1">
      <selection activeCell="I90" sqref="I90"/>
    </sheetView>
  </sheetViews>
  <sheetFormatPr defaultColWidth="9.140625" defaultRowHeight="15" customHeight="1"/>
  <sheetData>
    <row r="3" ht="15" customHeight="1">
      <c r="C3">
        <v>902160</v>
      </c>
    </row>
    <row r="4" ht="15" customHeight="1">
      <c r="C4">
        <v>19080</v>
      </c>
    </row>
    <row r="5" ht="15" customHeight="1">
      <c r="C5">
        <v>14112</v>
      </c>
    </row>
    <row r="6" ht="15" customHeight="1">
      <c r="C6">
        <v>14400</v>
      </c>
    </row>
    <row r="7" ht="15" customHeight="1">
      <c r="C7">
        <v>22000</v>
      </c>
    </row>
    <row r="8" ht="15" customHeight="1">
      <c r="C8">
        <v>1500</v>
      </c>
    </row>
    <row r="9" ht="15" customHeight="1">
      <c r="C9">
        <v>3970</v>
      </c>
    </row>
    <row r="10" ht="15" customHeight="1">
      <c r="C10">
        <v>193921</v>
      </c>
    </row>
    <row r="11" ht="15" customHeight="1">
      <c r="C11">
        <v>56000</v>
      </c>
    </row>
    <row r="12" ht="15" customHeight="1">
      <c r="C12">
        <v>21320</v>
      </c>
    </row>
    <row r="13" ht="15" customHeight="1">
      <c r="C13">
        <v>13390</v>
      </c>
    </row>
    <row r="14" ht="15" customHeight="1">
      <c r="C14">
        <v>10500</v>
      </c>
    </row>
    <row r="15" ht="15" customHeight="1">
      <c r="C15">
        <v>16000</v>
      </c>
    </row>
    <row r="16" ht="15" customHeight="1">
      <c r="C16">
        <v>4020</v>
      </c>
    </row>
    <row r="17" ht="15" customHeight="1">
      <c r="C17">
        <v>5976</v>
      </c>
    </row>
    <row r="18" ht="15" customHeight="1">
      <c r="C18">
        <v>26271</v>
      </c>
    </row>
    <row r="19" ht="15" customHeight="1">
      <c r="C19">
        <v>1750</v>
      </c>
    </row>
    <row r="20" ht="15" customHeight="1">
      <c r="C20">
        <v>914</v>
      </c>
    </row>
    <row r="21" ht="15" customHeight="1">
      <c r="C21">
        <v>400</v>
      </c>
    </row>
    <row r="22" ht="15" customHeight="1">
      <c r="C22">
        <v>400</v>
      </c>
    </row>
    <row r="23" ht="15" customHeight="1">
      <c r="C23">
        <v>1855</v>
      </c>
    </row>
    <row r="24" ht="15" customHeight="1">
      <c r="C24">
        <v>1960</v>
      </c>
    </row>
    <row r="25" ht="15" customHeight="1">
      <c r="C25">
        <v>6400</v>
      </c>
    </row>
    <row r="26" ht="15" customHeight="1">
      <c r="C26">
        <v>3080</v>
      </c>
    </row>
    <row r="27" ht="15" customHeight="1">
      <c r="C27">
        <v>1950</v>
      </c>
    </row>
    <row r="28" ht="15" customHeight="1">
      <c r="C28">
        <v>400</v>
      </c>
    </row>
    <row r="29" ht="15" customHeight="1">
      <c r="C29">
        <v>900</v>
      </c>
    </row>
    <row r="30" ht="15" customHeight="1">
      <c r="C30">
        <v>854</v>
      </c>
    </row>
    <row r="31" ht="15" customHeight="1">
      <c r="C31">
        <v>186</v>
      </c>
    </row>
    <row r="32" ht="15" customHeight="1">
      <c r="C32">
        <v>120</v>
      </c>
    </row>
    <row r="33" ht="15" customHeight="1">
      <c r="C33">
        <v>1200</v>
      </c>
    </row>
    <row r="34" ht="15" customHeight="1">
      <c r="C34">
        <v>2100</v>
      </c>
    </row>
    <row r="35" ht="15" customHeight="1">
      <c r="C35">
        <v>2940</v>
      </c>
    </row>
    <row r="36" ht="15" customHeight="1">
      <c r="C36">
        <v>520</v>
      </c>
    </row>
    <row r="37" ht="15" customHeight="1">
      <c r="C37">
        <v>1820</v>
      </c>
    </row>
    <row r="38" ht="15" customHeight="1">
      <c r="C38">
        <v>350</v>
      </c>
    </row>
    <row r="39" ht="15" customHeight="1">
      <c r="C39">
        <v>940</v>
      </c>
    </row>
    <row r="40" ht="15" customHeight="1">
      <c r="C40">
        <v>40</v>
      </c>
    </row>
    <row r="41" ht="15" customHeight="1">
      <c r="C41">
        <v>105</v>
      </c>
    </row>
    <row r="42" ht="15" customHeight="1">
      <c r="C42">
        <v>20</v>
      </c>
    </row>
    <row r="43" ht="15" customHeight="1">
      <c r="C43">
        <v>580</v>
      </c>
    </row>
    <row r="44" ht="15" customHeight="1">
      <c r="C44">
        <v>2800</v>
      </c>
    </row>
    <row r="45" ht="15" customHeight="1">
      <c r="C45">
        <v>1000</v>
      </c>
    </row>
    <row r="46" ht="15" customHeight="1">
      <c r="C46">
        <v>6120</v>
      </c>
    </row>
    <row r="47" ht="15" customHeight="1">
      <c r="C47">
        <v>10400</v>
      </c>
    </row>
    <row r="48" ht="15" customHeight="1">
      <c r="C48">
        <v>12740</v>
      </c>
    </row>
    <row r="49" ht="15" customHeight="1">
      <c r="C49">
        <v>1560</v>
      </c>
    </row>
    <row r="50" ht="15" customHeight="1">
      <c r="C50">
        <v>1400</v>
      </c>
    </row>
    <row r="51" ht="15" customHeight="1">
      <c r="C51">
        <v>760</v>
      </c>
    </row>
    <row r="52" ht="15" customHeight="1">
      <c r="C52">
        <v>5544</v>
      </c>
    </row>
    <row r="53" ht="15" customHeight="1">
      <c r="C53">
        <v>2898</v>
      </c>
    </row>
    <row r="54" ht="15" customHeight="1">
      <c r="C54">
        <v>1400</v>
      </c>
    </row>
    <row r="55" ht="15" customHeight="1">
      <c r="C55">
        <v>5880</v>
      </c>
    </row>
    <row r="56" ht="15" customHeight="1">
      <c r="C56">
        <v>1360</v>
      </c>
    </row>
    <row r="57" ht="15" customHeight="1">
      <c r="C57">
        <v>1200</v>
      </c>
    </row>
    <row r="58" ht="15" customHeight="1">
      <c r="C58">
        <v>2700</v>
      </c>
    </row>
    <row r="59" ht="15" customHeight="1">
      <c r="C59">
        <v>1232</v>
      </c>
    </row>
    <row r="60" ht="15" customHeight="1">
      <c r="C60">
        <v>432</v>
      </c>
    </row>
    <row r="61" ht="15" customHeight="1">
      <c r="C61">
        <v>7360</v>
      </c>
    </row>
    <row r="62" ht="15" customHeight="1">
      <c r="C62">
        <v>1610</v>
      </c>
    </row>
    <row r="63" ht="15" customHeight="1">
      <c r="C63">
        <v>6500</v>
      </c>
    </row>
    <row r="64" ht="15" customHeight="1">
      <c r="C64">
        <v>15600</v>
      </c>
    </row>
    <row r="65" ht="15" customHeight="1">
      <c r="C65">
        <v>4840</v>
      </c>
    </row>
    <row r="66" ht="15" customHeight="1">
      <c r="C66">
        <v>3420</v>
      </c>
    </row>
    <row r="67" ht="15" customHeight="1">
      <c r="C67">
        <v>1200</v>
      </c>
    </row>
    <row r="68" ht="15" customHeight="1">
      <c r="C68">
        <v>2800</v>
      </c>
    </row>
    <row r="69" ht="15" customHeight="1">
      <c r="C69">
        <v>132</v>
      </c>
    </row>
    <row r="70" ht="15" customHeight="1">
      <c r="C70">
        <v>312</v>
      </c>
    </row>
    <row r="71" ht="15" customHeight="1">
      <c r="C71">
        <v>700</v>
      </c>
    </row>
    <row r="72" ht="15" customHeight="1">
      <c r="C72">
        <v>720</v>
      </c>
    </row>
    <row r="73" ht="15" customHeight="1">
      <c r="C73">
        <v>68000</v>
      </c>
    </row>
    <row r="75" ht="15" customHeight="1">
      <c r="C75">
        <f>SUM(C3:C74)</f>
        <v>1529024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3" t="s">
        <v>30</v>
      </c>
      <c r="C1" s="33"/>
      <c r="D1" s="37"/>
      <c r="E1" s="37"/>
      <c r="F1" s="37"/>
    </row>
    <row r="2" spans="2:6" ht="15">
      <c r="B2" s="33" t="s">
        <v>31</v>
      </c>
      <c r="C2" s="33"/>
      <c r="D2" s="37"/>
      <c r="E2" s="37"/>
      <c r="F2" s="37"/>
    </row>
    <row r="3" spans="2:6" ht="15">
      <c r="B3" s="34"/>
      <c r="C3" s="34"/>
      <c r="D3" s="38"/>
      <c r="E3" s="38"/>
      <c r="F3" s="38"/>
    </row>
    <row r="4" spans="2:6" ht="60">
      <c r="B4" s="34" t="s">
        <v>32</v>
      </c>
      <c r="C4" s="34"/>
      <c r="D4" s="38"/>
      <c r="E4" s="38"/>
      <c r="F4" s="38"/>
    </row>
    <row r="5" spans="2:6" ht="15">
      <c r="B5" s="34"/>
      <c r="C5" s="34"/>
      <c r="D5" s="38"/>
      <c r="E5" s="38"/>
      <c r="F5" s="38"/>
    </row>
    <row r="6" spans="2:6" ht="30">
      <c r="B6" s="33" t="s">
        <v>33</v>
      </c>
      <c r="C6" s="33"/>
      <c r="D6" s="37"/>
      <c r="E6" s="37" t="s">
        <v>34</v>
      </c>
      <c r="F6" s="37" t="s">
        <v>35</v>
      </c>
    </row>
    <row r="7" spans="2:6" ht="15.75" thickBot="1">
      <c r="B7" s="34"/>
      <c r="C7" s="34"/>
      <c r="D7" s="38"/>
      <c r="E7" s="38"/>
      <c r="F7" s="38"/>
    </row>
    <row r="8" spans="2:6" ht="60.75" thickBot="1">
      <c r="B8" s="35" t="s">
        <v>36</v>
      </c>
      <c r="C8" s="36"/>
      <c r="D8" s="39"/>
      <c r="E8" s="39">
        <v>10</v>
      </c>
      <c r="F8" s="40" t="s">
        <v>37</v>
      </c>
    </row>
    <row r="9" spans="2:6" ht="15">
      <c r="B9" s="34"/>
      <c r="C9" s="34"/>
      <c r="D9" s="38"/>
      <c r="E9" s="38"/>
      <c r="F9" s="38"/>
    </row>
    <row r="10" spans="2:6" ht="15">
      <c r="B10" s="34"/>
      <c r="C10" s="34"/>
      <c r="D10" s="38"/>
      <c r="E10" s="38"/>
      <c r="F10" s="3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85" zoomScaleNormal="85" zoomScalePageLayoutView="0" workbookViewId="0" topLeftCell="A10">
      <selection activeCell="O1" sqref="O1:O3"/>
    </sheetView>
  </sheetViews>
  <sheetFormatPr defaultColWidth="9.140625" defaultRowHeight="15"/>
  <cols>
    <col min="1" max="1" width="6.140625" style="0" customWidth="1"/>
    <col min="2" max="2" width="86.28125" style="0" customWidth="1"/>
    <col min="3" max="3" width="9.57421875" style="0" customWidth="1"/>
    <col min="4" max="4" width="11.421875" style="0" customWidth="1"/>
    <col min="5" max="5" width="18.140625" style="0" bestFit="1" customWidth="1"/>
    <col min="6" max="6" width="15.421875" style="0" bestFit="1" customWidth="1"/>
    <col min="7" max="7" width="16.8515625" style="0" customWidth="1"/>
    <col min="8" max="8" width="14.421875" style="0" bestFit="1" customWidth="1"/>
    <col min="9" max="9" width="12.140625" style="0" bestFit="1" customWidth="1"/>
    <col min="10" max="10" width="14.7109375" style="0" bestFit="1" customWidth="1"/>
    <col min="11" max="11" width="25.140625" style="0" bestFit="1" customWidth="1"/>
    <col min="12" max="12" width="16.57421875" style="0" bestFit="1" customWidth="1"/>
    <col min="13" max="13" width="14.140625" style="0" bestFit="1" customWidth="1"/>
    <col min="14" max="14" width="17.57421875" style="0" customWidth="1"/>
  </cols>
  <sheetData>
    <row r="1" ht="45">
      <c r="K1" s="53" t="s">
        <v>95</v>
      </c>
    </row>
    <row r="2" spans="1:14" ht="18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  <c r="M2" s="2"/>
      <c r="N2" s="2"/>
    </row>
    <row r="3" spans="1:14" ht="18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2"/>
      <c r="M3" s="2"/>
      <c r="N3" s="2"/>
    </row>
    <row r="4" spans="1:14" ht="54" customHeight="1">
      <c r="A4" s="56" t="s">
        <v>1</v>
      </c>
      <c r="B4" s="57"/>
      <c r="C4" s="79" t="s">
        <v>94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 ht="18.75">
      <c r="A5" s="61" t="s">
        <v>2</v>
      </c>
      <c r="B5" s="62"/>
      <c r="C5" s="63" t="s">
        <v>3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 ht="18.75">
      <c r="A6" s="66" t="s">
        <v>4</v>
      </c>
      <c r="B6" s="67"/>
      <c r="C6" s="56" t="str">
        <f>N36&amp;" руб."</f>
        <v>2382055,32 руб.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57"/>
    </row>
    <row r="7" spans="1:14" ht="18.75">
      <c r="A7" s="56" t="s">
        <v>5</v>
      </c>
      <c r="B7" s="57"/>
      <c r="C7" s="56" t="s">
        <v>89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57"/>
    </row>
    <row r="8" spans="1:14" ht="18.75">
      <c r="A8" s="69" t="s">
        <v>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</row>
    <row r="9" spans="1:14" ht="281.25">
      <c r="A9" s="5"/>
      <c r="B9" s="6" t="s">
        <v>7</v>
      </c>
      <c r="C9" s="5" t="s">
        <v>8</v>
      </c>
      <c r="D9" s="7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8" t="s">
        <v>16</v>
      </c>
      <c r="L9" s="3" t="s">
        <v>17</v>
      </c>
      <c r="M9" s="3" t="s">
        <v>18</v>
      </c>
      <c r="N9" s="3" t="s">
        <v>19</v>
      </c>
    </row>
    <row r="10" spans="1:14" ht="15">
      <c r="A10" s="18">
        <v>1</v>
      </c>
      <c r="B10" s="86" t="s">
        <v>63</v>
      </c>
      <c r="C10" s="83" t="s">
        <v>29</v>
      </c>
      <c r="D10" s="82">
        <v>2</v>
      </c>
      <c r="E10" s="92">
        <v>238427.6</v>
      </c>
      <c r="F10" s="94">
        <v>261555.1</v>
      </c>
      <c r="G10" s="95">
        <v>266508.5</v>
      </c>
      <c r="H10" s="21">
        <f>AVERAGE(E10:G10)</f>
        <v>255497.06666666665</v>
      </c>
      <c r="I10" s="22">
        <f>STDEV(E10,F10,G10)</f>
        <v>14988.631095044448</v>
      </c>
      <c r="J10" s="30">
        <f>I10/H10*100</f>
        <v>5.866459169411644</v>
      </c>
      <c r="K10" s="23">
        <f>H10*D10</f>
        <v>510994.1333333333</v>
      </c>
      <c r="L10" s="24">
        <f>K10/D10</f>
        <v>255497.06666666665</v>
      </c>
      <c r="M10" s="23">
        <f>ROUND(L10,2)</f>
        <v>255497.07</v>
      </c>
      <c r="N10" s="25">
        <f>M10*D10</f>
        <v>510994.14</v>
      </c>
    </row>
    <row r="11" spans="1:14" ht="15">
      <c r="A11" s="18">
        <v>2</v>
      </c>
      <c r="B11" s="84" t="s">
        <v>64</v>
      </c>
      <c r="C11" s="83" t="s">
        <v>29</v>
      </c>
      <c r="D11" s="85">
        <v>2</v>
      </c>
      <c r="E11" s="91">
        <v>138604.4</v>
      </c>
      <c r="F11" s="93">
        <v>152049</v>
      </c>
      <c r="G11" s="90">
        <v>154928.6</v>
      </c>
      <c r="H11" s="21">
        <f>AVERAGE(E11:G11)</f>
        <v>148527.33333333334</v>
      </c>
      <c r="I11" s="22">
        <f>STDEV(E11,F11,G11)</f>
        <v>8713.293205977487</v>
      </c>
      <c r="J11" s="30">
        <f aca="true" t="shared" si="0" ref="J11:J26">I11/H11*100</f>
        <v>5.866457715511951</v>
      </c>
      <c r="K11" s="23">
        <f aca="true" t="shared" si="1" ref="K11:K26">H11*D11</f>
        <v>297054.6666666667</v>
      </c>
      <c r="L11" s="24">
        <f aca="true" t="shared" si="2" ref="L11:L26">K11/D11</f>
        <v>148527.33333333334</v>
      </c>
      <c r="M11" s="23">
        <f aca="true" t="shared" si="3" ref="M11:M26">ROUND(L11,2)</f>
        <v>148527.33</v>
      </c>
      <c r="N11" s="25">
        <f aca="true" t="shared" si="4" ref="N11:N26">M11*D11</f>
        <v>297054.66</v>
      </c>
    </row>
    <row r="12" spans="1:14" ht="15">
      <c r="A12" s="18">
        <v>3</v>
      </c>
      <c r="B12" s="84" t="s">
        <v>65</v>
      </c>
      <c r="C12" s="83" t="s">
        <v>29</v>
      </c>
      <c r="D12" s="85">
        <v>1</v>
      </c>
      <c r="E12" s="90">
        <v>199081.7</v>
      </c>
      <c r="F12" s="93">
        <v>218392.6</v>
      </c>
      <c r="G12" s="90">
        <v>222528.6</v>
      </c>
      <c r="H12" s="21">
        <f aca="true" t="shared" si="5" ref="H12:H26">AVERAGE(E12:G12)</f>
        <v>213334.30000000002</v>
      </c>
      <c r="I12" s="22">
        <f aca="true" t="shared" si="6" ref="I12:I26">STDEV(E12,F12,G12)</f>
        <v>12515.153977079144</v>
      </c>
      <c r="J12" s="30">
        <f t="shared" si="0"/>
        <v>5.866451844395929</v>
      </c>
      <c r="K12" s="23">
        <f t="shared" si="1"/>
        <v>213334.30000000002</v>
      </c>
      <c r="L12" s="24">
        <f t="shared" si="2"/>
        <v>213334.30000000002</v>
      </c>
      <c r="M12" s="23">
        <f t="shared" si="3"/>
        <v>213334.3</v>
      </c>
      <c r="N12" s="25">
        <f t="shared" si="4"/>
        <v>213334.3</v>
      </c>
    </row>
    <row r="13" spans="1:14" ht="15">
      <c r="A13" s="18">
        <v>4</v>
      </c>
      <c r="B13" s="84" t="s">
        <v>66</v>
      </c>
      <c r="C13" s="83" t="s">
        <v>29</v>
      </c>
      <c r="D13" s="85">
        <v>1</v>
      </c>
      <c r="E13" s="90">
        <v>161263.6</v>
      </c>
      <c r="F13" s="93">
        <v>176906.1</v>
      </c>
      <c r="G13" s="90">
        <v>180256.5</v>
      </c>
      <c r="H13" s="21">
        <f t="shared" si="5"/>
        <v>172808.73333333334</v>
      </c>
      <c r="I13" s="22">
        <f t="shared" si="6"/>
        <v>10137.744956514407</v>
      </c>
      <c r="J13" s="30">
        <f t="shared" si="0"/>
        <v>5.866454062225871</v>
      </c>
      <c r="K13" s="23">
        <f t="shared" si="1"/>
        <v>172808.73333333334</v>
      </c>
      <c r="L13" s="24">
        <f t="shared" si="2"/>
        <v>172808.73333333334</v>
      </c>
      <c r="M13" s="23">
        <f t="shared" si="3"/>
        <v>172808.73</v>
      </c>
      <c r="N13" s="25">
        <f t="shared" si="4"/>
        <v>172808.73</v>
      </c>
    </row>
    <row r="14" spans="1:14" ht="15">
      <c r="A14" s="18">
        <v>5</v>
      </c>
      <c r="B14" s="84" t="s">
        <v>67</v>
      </c>
      <c r="C14" s="83" t="s">
        <v>29</v>
      </c>
      <c r="D14" s="85">
        <v>1</v>
      </c>
      <c r="E14" s="90">
        <v>17641.5</v>
      </c>
      <c r="F14" s="93">
        <v>19352.7</v>
      </c>
      <c r="G14" s="90">
        <v>19719.2</v>
      </c>
      <c r="H14" s="21">
        <f t="shared" si="5"/>
        <v>18904.466666666664</v>
      </c>
      <c r="I14" s="22">
        <f t="shared" si="6"/>
        <v>1109.005934760195</v>
      </c>
      <c r="J14" s="30">
        <f t="shared" si="0"/>
        <v>5.866369860175171</v>
      </c>
      <c r="K14" s="23">
        <f t="shared" si="1"/>
        <v>18904.466666666664</v>
      </c>
      <c r="L14" s="24">
        <f t="shared" si="2"/>
        <v>18904.466666666664</v>
      </c>
      <c r="M14" s="23">
        <f t="shared" si="3"/>
        <v>18904.47</v>
      </c>
      <c r="N14" s="25">
        <f t="shared" si="4"/>
        <v>18904.47</v>
      </c>
    </row>
    <row r="15" spans="1:14" ht="15">
      <c r="A15" s="18">
        <v>6</v>
      </c>
      <c r="B15" s="84" t="s">
        <v>68</v>
      </c>
      <c r="C15" s="83" t="s">
        <v>29</v>
      </c>
      <c r="D15" s="85">
        <v>2</v>
      </c>
      <c r="E15" s="90">
        <v>97530.1</v>
      </c>
      <c r="F15" s="93">
        <v>106990.5</v>
      </c>
      <c r="G15" s="90">
        <v>109016.7</v>
      </c>
      <c r="H15" s="21">
        <f t="shared" si="5"/>
        <v>104512.43333333333</v>
      </c>
      <c r="I15" s="22">
        <f t="shared" si="6"/>
        <v>6131.158593066508</v>
      </c>
      <c r="J15" s="30">
        <f t="shared" si="0"/>
        <v>5.866439424974165</v>
      </c>
      <c r="K15" s="23">
        <f t="shared" si="1"/>
        <v>209024.86666666667</v>
      </c>
      <c r="L15" s="24">
        <f t="shared" si="2"/>
        <v>104512.43333333333</v>
      </c>
      <c r="M15" s="23">
        <f t="shared" si="3"/>
        <v>104512.43</v>
      </c>
      <c r="N15" s="25">
        <f t="shared" si="4"/>
        <v>209024.86</v>
      </c>
    </row>
    <row r="16" spans="1:14" ht="15">
      <c r="A16" s="18">
        <v>7</v>
      </c>
      <c r="B16" s="84" t="s">
        <v>69</v>
      </c>
      <c r="C16" s="83" t="s">
        <v>29</v>
      </c>
      <c r="D16" s="85">
        <v>4</v>
      </c>
      <c r="E16" s="90">
        <v>20022.1</v>
      </c>
      <c r="F16" s="93">
        <v>21964.2</v>
      </c>
      <c r="G16" s="90">
        <v>22380.2</v>
      </c>
      <c r="H16" s="21">
        <f t="shared" si="5"/>
        <v>21455.5</v>
      </c>
      <c r="I16" s="22">
        <f t="shared" si="6"/>
        <v>1258.6662266065628</v>
      </c>
      <c r="J16" s="30">
        <f t="shared" si="0"/>
        <v>5.86640361029369</v>
      </c>
      <c r="K16" s="23">
        <f t="shared" si="1"/>
        <v>85822</v>
      </c>
      <c r="L16" s="24">
        <f t="shared" si="2"/>
        <v>21455.5</v>
      </c>
      <c r="M16" s="23">
        <f t="shared" si="3"/>
        <v>21455.5</v>
      </c>
      <c r="N16" s="25">
        <f t="shared" si="4"/>
        <v>85822</v>
      </c>
    </row>
    <row r="17" spans="1:14" ht="15">
      <c r="A17" s="18">
        <v>8</v>
      </c>
      <c r="B17" s="84" t="s">
        <v>70</v>
      </c>
      <c r="C17" s="83" t="s">
        <v>29</v>
      </c>
      <c r="D17" s="85">
        <v>2</v>
      </c>
      <c r="E17" s="90">
        <v>128194.1</v>
      </c>
      <c r="F17" s="93">
        <v>140628.9</v>
      </c>
      <c r="G17" s="90">
        <v>143292.1</v>
      </c>
      <c r="H17" s="21">
        <f t="shared" si="5"/>
        <v>137371.69999999998</v>
      </c>
      <c r="I17" s="22">
        <f t="shared" si="6"/>
        <v>8058.809768197781</v>
      </c>
      <c r="J17" s="30">
        <f t="shared" si="0"/>
        <v>5.866426467895339</v>
      </c>
      <c r="K17" s="23">
        <f t="shared" si="1"/>
        <v>274743.39999999997</v>
      </c>
      <c r="L17" s="24">
        <f t="shared" si="2"/>
        <v>137371.69999999998</v>
      </c>
      <c r="M17" s="23">
        <f t="shared" si="3"/>
        <v>137371.7</v>
      </c>
      <c r="N17" s="25">
        <f t="shared" si="4"/>
        <v>274743.4</v>
      </c>
    </row>
    <row r="18" spans="1:14" ht="15">
      <c r="A18" s="18">
        <v>9</v>
      </c>
      <c r="B18" s="84" t="s">
        <v>71</v>
      </c>
      <c r="C18" s="83" t="s">
        <v>29</v>
      </c>
      <c r="D18" s="85">
        <v>2</v>
      </c>
      <c r="E18" s="90">
        <v>9202.2</v>
      </c>
      <c r="F18" s="93">
        <v>10094.8</v>
      </c>
      <c r="G18" s="90">
        <v>10286.1</v>
      </c>
      <c r="H18" s="21">
        <f t="shared" si="5"/>
        <v>9861.033333333333</v>
      </c>
      <c r="I18" s="22">
        <f t="shared" si="6"/>
        <v>578.5282562963826</v>
      </c>
      <c r="J18" s="30">
        <f t="shared" si="0"/>
        <v>5.866811689407627</v>
      </c>
      <c r="K18" s="23">
        <f t="shared" si="1"/>
        <v>19722.066666666666</v>
      </c>
      <c r="L18" s="24">
        <f t="shared" si="2"/>
        <v>9861.033333333333</v>
      </c>
      <c r="M18" s="23">
        <f t="shared" si="3"/>
        <v>9861.03</v>
      </c>
      <c r="N18" s="25">
        <f t="shared" si="4"/>
        <v>19722.06</v>
      </c>
    </row>
    <row r="19" spans="1:14" ht="15">
      <c r="A19" s="18">
        <v>10</v>
      </c>
      <c r="B19" s="84" t="s">
        <v>71</v>
      </c>
      <c r="C19" s="83" t="s">
        <v>29</v>
      </c>
      <c r="D19" s="85">
        <v>2</v>
      </c>
      <c r="E19" s="90">
        <v>9202.2</v>
      </c>
      <c r="F19" s="93">
        <v>10094.8</v>
      </c>
      <c r="G19" s="90">
        <v>10286.1</v>
      </c>
      <c r="H19" s="21">
        <f>AVERAGE(E19:G19)</f>
        <v>9861.033333333333</v>
      </c>
      <c r="I19" s="22">
        <f>STDEV(E19,F19,G19)</f>
        <v>578.5282562963826</v>
      </c>
      <c r="J19" s="30">
        <f t="shared" si="0"/>
        <v>5.866811689407627</v>
      </c>
      <c r="K19" s="23">
        <f t="shared" si="1"/>
        <v>19722.066666666666</v>
      </c>
      <c r="L19" s="24">
        <f t="shared" si="2"/>
        <v>9861.033333333333</v>
      </c>
      <c r="M19" s="23">
        <f t="shared" si="3"/>
        <v>9861.03</v>
      </c>
      <c r="N19" s="25">
        <f t="shared" si="4"/>
        <v>19722.06</v>
      </c>
    </row>
    <row r="20" spans="1:14" ht="15">
      <c r="A20" s="18">
        <v>11</v>
      </c>
      <c r="B20" s="84" t="s">
        <v>72</v>
      </c>
      <c r="C20" s="83" t="s">
        <v>29</v>
      </c>
      <c r="D20" s="85">
        <v>2</v>
      </c>
      <c r="E20" s="90">
        <v>19699.6</v>
      </c>
      <c r="F20" s="93">
        <v>21610.4</v>
      </c>
      <c r="G20" s="90">
        <v>22019.7</v>
      </c>
      <c r="H20" s="21">
        <f>AVERAGE(E20:G20)</f>
        <v>21109.899999999998</v>
      </c>
      <c r="I20" s="22">
        <f>STDEV(E20,F20,G20)</f>
        <v>1238.3824893787878</v>
      </c>
      <c r="J20" s="30">
        <f t="shared" si="0"/>
        <v>5.86635886185528</v>
      </c>
      <c r="K20" s="23">
        <f t="shared" si="1"/>
        <v>42219.799999999996</v>
      </c>
      <c r="L20" s="24">
        <f t="shared" si="2"/>
        <v>21109.899999999998</v>
      </c>
      <c r="M20" s="23">
        <f t="shared" si="3"/>
        <v>21109.9</v>
      </c>
      <c r="N20" s="25">
        <f t="shared" si="4"/>
        <v>42219.8</v>
      </c>
    </row>
    <row r="21" spans="1:14" ht="15">
      <c r="A21" s="18">
        <v>12</v>
      </c>
      <c r="B21" s="84" t="s">
        <v>73</v>
      </c>
      <c r="C21" s="83" t="s">
        <v>29</v>
      </c>
      <c r="D21" s="85">
        <v>2</v>
      </c>
      <c r="E21" s="90">
        <v>8832.3</v>
      </c>
      <c r="F21" s="93">
        <v>9689.1</v>
      </c>
      <c r="G21" s="90">
        <v>9872.5</v>
      </c>
      <c r="H21" s="21">
        <f t="shared" si="5"/>
        <v>9464.633333333333</v>
      </c>
      <c r="I21" s="22">
        <f t="shared" si="6"/>
        <v>555.2413649336061</v>
      </c>
      <c r="J21" s="30">
        <f t="shared" si="0"/>
        <v>5.866485740954283</v>
      </c>
      <c r="K21" s="23">
        <f t="shared" si="1"/>
        <v>18929.266666666666</v>
      </c>
      <c r="L21" s="24">
        <f t="shared" si="2"/>
        <v>9464.633333333333</v>
      </c>
      <c r="M21" s="23">
        <f t="shared" si="3"/>
        <v>9464.63</v>
      </c>
      <c r="N21" s="25">
        <f t="shared" si="4"/>
        <v>18929.26</v>
      </c>
    </row>
    <row r="22" spans="1:14" ht="15">
      <c r="A22" s="18">
        <v>13</v>
      </c>
      <c r="B22" s="84" t="s">
        <v>74</v>
      </c>
      <c r="C22" s="83" t="s">
        <v>29</v>
      </c>
      <c r="D22" s="85">
        <v>2</v>
      </c>
      <c r="E22" s="90">
        <v>5885.4</v>
      </c>
      <c r="F22" s="93">
        <v>6456.2</v>
      </c>
      <c r="G22" s="90">
        <v>6578.5</v>
      </c>
      <c r="H22" s="21">
        <f t="shared" si="5"/>
        <v>6306.7</v>
      </c>
      <c r="I22" s="22">
        <f t="shared" si="6"/>
        <v>369.945387861506</v>
      </c>
      <c r="J22" s="30">
        <f t="shared" si="0"/>
        <v>5.865910664238127</v>
      </c>
      <c r="K22" s="23">
        <f t="shared" si="1"/>
        <v>12613.4</v>
      </c>
      <c r="L22" s="24">
        <f t="shared" si="2"/>
        <v>6306.7</v>
      </c>
      <c r="M22" s="23">
        <f t="shared" si="3"/>
        <v>6306.7</v>
      </c>
      <c r="N22" s="25">
        <f t="shared" si="4"/>
        <v>12613.4</v>
      </c>
    </row>
    <row r="23" spans="1:14" ht="15">
      <c r="A23" s="18">
        <v>14</v>
      </c>
      <c r="B23" s="84" t="s">
        <v>75</v>
      </c>
      <c r="C23" s="83" t="s">
        <v>29</v>
      </c>
      <c r="D23" s="85">
        <v>2</v>
      </c>
      <c r="E23" s="90">
        <v>29153.9</v>
      </c>
      <c r="F23" s="93">
        <v>31981.8</v>
      </c>
      <c r="G23" s="90">
        <v>32587.5</v>
      </c>
      <c r="H23" s="21">
        <f t="shared" si="5"/>
        <v>31241.066666666666</v>
      </c>
      <c r="I23" s="22">
        <f t="shared" si="6"/>
        <v>1832.7347444006539</v>
      </c>
      <c r="J23" s="30">
        <f t="shared" si="0"/>
        <v>5.866428198356396</v>
      </c>
      <c r="K23" s="23">
        <f t="shared" si="1"/>
        <v>62482.13333333333</v>
      </c>
      <c r="L23" s="24">
        <f t="shared" si="2"/>
        <v>31241.066666666666</v>
      </c>
      <c r="M23" s="23">
        <f t="shared" si="3"/>
        <v>31241.07</v>
      </c>
      <c r="N23" s="25">
        <f t="shared" si="4"/>
        <v>62482.14</v>
      </c>
    </row>
    <row r="24" spans="1:14" ht="15">
      <c r="A24" s="18">
        <v>15</v>
      </c>
      <c r="B24" s="84" t="s">
        <v>76</v>
      </c>
      <c r="C24" s="83" t="s">
        <v>29</v>
      </c>
      <c r="D24" s="85">
        <v>2</v>
      </c>
      <c r="E24" s="90">
        <v>35123.6</v>
      </c>
      <c r="F24" s="93">
        <v>38530.5</v>
      </c>
      <c r="G24" s="90">
        <v>39260.4</v>
      </c>
      <c r="H24" s="21">
        <f t="shared" si="5"/>
        <v>37638.166666666664</v>
      </c>
      <c r="I24" s="22">
        <f t="shared" si="6"/>
        <v>2208.047246626154</v>
      </c>
      <c r="J24" s="30">
        <f t="shared" si="0"/>
        <v>5.8665111565640045</v>
      </c>
      <c r="K24" s="23">
        <f t="shared" si="1"/>
        <v>75276.33333333333</v>
      </c>
      <c r="L24" s="24">
        <f t="shared" si="2"/>
        <v>37638.166666666664</v>
      </c>
      <c r="M24" s="23">
        <f t="shared" si="3"/>
        <v>37638.17</v>
      </c>
      <c r="N24" s="25">
        <f t="shared" si="4"/>
        <v>75276.34</v>
      </c>
    </row>
    <row r="25" spans="1:14" ht="15">
      <c r="A25" s="18">
        <v>16</v>
      </c>
      <c r="B25" s="84" t="s">
        <v>77</v>
      </c>
      <c r="C25" s="83" t="s">
        <v>29</v>
      </c>
      <c r="D25" s="85">
        <v>20</v>
      </c>
      <c r="E25" s="90">
        <v>2389</v>
      </c>
      <c r="F25" s="93">
        <v>2620.7</v>
      </c>
      <c r="G25" s="90">
        <v>2670.3</v>
      </c>
      <c r="H25" s="21">
        <f t="shared" si="5"/>
        <v>2560</v>
      </c>
      <c r="I25" s="22">
        <f t="shared" si="6"/>
        <v>150.1525557558046</v>
      </c>
      <c r="J25" s="30">
        <f t="shared" si="0"/>
        <v>5.865334209211117</v>
      </c>
      <c r="K25" s="23">
        <f t="shared" si="1"/>
        <v>51200</v>
      </c>
      <c r="L25" s="24">
        <f t="shared" si="2"/>
        <v>2560</v>
      </c>
      <c r="M25" s="23">
        <f t="shared" si="3"/>
        <v>2560</v>
      </c>
      <c r="N25" s="25">
        <f t="shared" si="4"/>
        <v>51200</v>
      </c>
    </row>
    <row r="26" spans="1:14" ht="15">
      <c r="A26" s="18">
        <v>17</v>
      </c>
      <c r="B26" s="84" t="s">
        <v>78</v>
      </c>
      <c r="C26" s="83" t="s">
        <v>29</v>
      </c>
      <c r="D26" s="85">
        <v>5</v>
      </c>
      <c r="E26" s="90">
        <v>2662</v>
      </c>
      <c r="F26" s="93">
        <v>2920.2</v>
      </c>
      <c r="G26" s="90">
        <v>2975.5</v>
      </c>
      <c r="H26" s="21">
        <f t="shared" si="5"/>
        <v>2852.566666666667</v>
      </c>
      <c r="I26" s="22">
        <f t="shared" si="6"/>
        <v>167.33578019459353</v>
      </c>
      <c r="J26" s="30">
        <f t="shared" si="0"/>
        <v>5.866147920396608</v>
      </c>
      <c r="K26" s="23">
        <f t="shared" si="1"/>
        <v>14262.833333333336</v>
      </c>
      <c r="L26" s="24">
        <f t="shared" si="2"/>
        <v>2852.566666666667</v>
      </c>
      <c r="M26" s="23">
        <f t="shared" si="3"/>
        <v>2852.57</v>
      </c>
      <c r="N26" s="25">
        <f t="shared" si="4"/>
        <v>14262.85</v>
      </c>
    </row>
    <row r="27" spans="1:14" ht="15">
      <c r="A27" s="18">
        <v>18</v>
      </c>
      <c r="B27" s="84" t="s">
        <v>79</v>
      </c>
      <c r="C27" s="83" t="s">
        <v>29</v>
      </c>
      <c r="D27" s="85">
        <v>5</v>
      </c>
      <c r="E27" s="90">
        <v>3071.5</v>
      </c>
      <c r="F27" s="93">
        <v>3369.4</v>
      </c>
      <c r="G27" s="90">
        <v>3433.2</v>
      </c>
      <c r="H27" s="21">
        <f aca="true" t="shared" si="7" ref="H27:H35">AVERAGE(E27:G27)</f>
        <v>3291.3666666666663</v>
      </c>
      <c r="I27" s="22">
        <f aca="true" t="shared" si="8" ref="I27:I35">STDEV(E27,F27,G27)</f>
        <v>193.06378048026852</v>
      </c>
      <c r="J27" s="30">
        <f aca="true" t="shared" si="9" ref="J27:J35">I27/H27*100</f>
        <v>5.865763375303122</v>
      </c>
      <c r="K27" s="23">
        <f aca="true" t="shared" si="10" ref="K27:K35">H27*D27</f>
        <v>16456.833333333332</v>
      </c>
      <c r="L27" s="24">
        <f aca="true" t="shared" si="11" ref="L27:L35">K27/D27</f>
        <v>3291.3666666666663</v>
      </c>
      <c r="M27" s="23">
        <f aca="true" t="shared" si="12" ref="M27:M35">ROUND(L27,2)</f>
        <v>3291.37</v>
      </c>
      <c r="N27" s="25">
        <f aca="true" t="shared" si="13" ref="N27:N35">M27*D27</f>
        <v>16456.85</v>
      </c>
    </row>
    <row r="28" spans="1:14" ht="15">
      <c r="A28" s="18">
        <v>19</v>
      </c>
      <c r="B28" s="84" t="s">
        <v>80</v>
      </c>
      <c r="C28" s="83" t="s">
        <v>29</v>
      </c>
      <c r="D28" s="85">
        <v>5</v>
      </c>
      <c r="E28" s="90">
        <v>750.6</v>
      </c>
      <c r="F28" s="93">
        <v>823.4</v>
      </c>
      <c r="G28" s="90">
        <v>838.9</v>
      </c>
      <c r="H28" s="21">
        <f t="shared" si="7"/>
        <v>804.3000000000001</v>
      </c>
      <c r="I28" s="22">
        <f t="shared" si="8"/>
        <v>47.14689809520874</v>
      </c>
      <c r="J28" s="30">
        <f t="shared" si="9"/>
        <v>5.861854792391985</v>
      </c>
      <c r="K28" s="23">
        <f t="shared" si="10"/>
        <v>4021.5000000000005</v>
      </c>
      <c r="L28" s="24">
        <f t="shared" si="11"/>
        <v>804.3000000000001</v>
      </c>
      <c r="M28" s="23">
        <f t="shared" si="12"/>
        <v>804.3</v>
      </c>
      <c r="N28" s="25">
        <f t="shared" si="13"/>
        <v>4021.5</v>
      </c>
    </row>
    <row r="29" spans="1:14" ht="15">
      <c r="A29" s="18">
        <v>20</v>
      </c>
      <c r="B29" s="84" t="s">
        <v>81</v>
      </c>
      <c r="C29" s="83" t="s">
        <v>82</v>
      </c>
      <c r="D29" s="85">
        <v>70</v>
      </c>
      <c r="E29" s="90">
        <v>453.6</v>
      </c>
      <c r="F29" s="93">
        <v>497.5</v>
      </c>
      <c r="G29" s="90">
        <v>507.1</v>
      </c>
      <c r="H29" s="21">
        <f t="shared" si="7"/>
        <v>486.06666666666666</v>
      </c>
      <c r="I29" s="22">
        <f t="shared" si="8"/>
        <v>28.523732808546168</v>
      </c>
      <c r="J29" s="30">
        <f t="shared" si="9"/>
        <v>5.868275848692806</v>
      </c>
      <c r="K29" s="23">
        <f t="shared" si="10"/>
        <v>34024.666666666664</v>
      </c>
      <c r="L29" s="24">
        <f t="shared" si="11"/>
        <v>486.0666666666666</v>
      </c>
      <c r="M29" s="23">
        <f t="shared" si="12"/>
        <v>486.07</v>
      </c>
      <c r="N29" s="25">
        <f t="shared" si="13"/>
        <v>34024.9</v>
      </c>
    </row>
    <row r="30" spans="1:14" ht="15">
      <c r="A30" s="18">
        <v>21</v>
      </c>
      <c r="B30" s="84" t="s">
        <v>83</v>
      </c>
      <c r="C30" s="83" t="s">
        <v>82</v>
      </c>
      <c r="D30" s="85">
        <v>60</v>
      </c>
      <c r="E30" s="90">
        <v>1288.1</v>
      </c>
      <c r="F30" s="93">
        <v>1413</v>
      </c>
      <c r="G30" s="90">
        <v>1439.8</v>
      </c>
      <c r="H30" s="21">
        <f t="shared" si="7"/>
        <v>1380.3</v>
      </c>
      <c r="I30" s="22">
        <f t="shared" si="8"/>
        <v>80.96412785919456</v>
      </c>
      <c r="J30" s="30">
        <f t="shared" si="9"/>
        <v>5.865690636759731</v>
      </c>
      <c r="K30" s="23">
        <f t="shared" si="10"/>
        <v>82818</v>
      </c>
      <c r="L30" s="24">
        <f t="shared" si="11"/>
        <v>1380.3</v>
      </c>
      <c r="M30" s="23">
        <f t="shared" si="12"/>
        <v>1380.3</v>
      </c>
      <c r="N30" s="25">
        <f t="shared" si="13"/>
        <v>82818</v>
      </c>
    </row>
    <row r="31" spans="1:14" ht="15">
      <c r="A31" s="18">
        <v>22</v>
      </c>
      <c r="B31" s="84" t="s">
        <v>84</v>
      </c>
      <c r="C31" s="83" t="s">
        <v>82</v>
      </c>
      <c r="D31" s="85">
        <v>120</v>
      </c>
      <c r="E31" s="90">
        <v>121.9</v>
      </c>
      <c r="F31" s="93">
        <v>133.7</v>
      </c>
      <c r="G31" s="90">
        <v>136.2</v>
      </c>
      <c r="H31" s="21">
        <f t="shared" si="7"/>
        <v>130.6</v>
      </c>
      <c r="I31" s="22">
        <f t="shared" si="8"/>
        <v>7.637407937251999</v>
      </c>
      <c r="J31" s="30">
        <f t="shared" si="9"/>
        <v>5.847938696211332</v>
      </c>
      <c r="K31" s="23">
        <f t="shared" si="10"/>
        <v>15672</v>
      </c>
      <c r="L31" s="24">
        <f t="shared" si="11"/>
        <v>130.6</v>
      </c>
      <c r="M31" s="23">
        <f t="shared" si="12"/>
        <v>130.6</v>
      </c>
      <c r="N31" s="25">
        <f t="shared" si="13"/>
        <v>15672</v>
      </c>
    </row>
    <row r="32" spans="1:14" ht="15">
      <c r="A32" s="18">
        <v>23</v>
      </c>
      <c r="B32" s="84" t="s">
        <v>85</v>
      </c>
      <c r="C32" s="83" t="s">
        <v>82</v>
      </c>
      <c r="D32" s="85">
        <v>300</v>
      </c>
      <c r="E32" s="90">
        <v>70.9</v>
      </c>
      <c r="F32" s="93">
        <v>77.7</v>
      </c>
      <c r="G32" s="90">
        <v>79.2</v>
      </c>
      <c r="H32" s="21">
        <f t="shared" si="7"/>
        <v>75.93333333333334</v>
      </c>
      <c r="I32" s="22">
        <f t="shared" si="8"/>
        <v>4.423045707805123</v>
      </c>
      <c r="J32" s="30">
        <f t="shared" si="9"/>
        <v>5.8249065511042</v>
      </c>
      <c r="K32" s="23">
        <f t="shared" si="10"/>
        <v>22780</v>
      </c>
      <c r="L32" s="24">
        <f t="shared" si="11"/>
        <v>75.93333333333334</v>
      </c>
      <c r="M32" s="23">
        <f t="shared" si="12"/>
        <v>75.93</v>
      </c>
      <c r="N32" s="25">
        <f t="shared" si="13"/>
        <v>22779.000000000004</v>
      </c>
    </row>
    <row r="33" spans="1:14" ht="15">
      <c r="A33" s="18">
        <v>24</v>
      </c>
      <c r="B33" s="88" t="s">
        <v>86</v>
      </c>
      <c r="C33" s="87" t="s">
        <v>82</v>
      </c>
      <c r="D33" s="89">
        <v>300</v>
      </c>
      <c r="E33" s="90">
        <v>41.8</v>
      </c>
      <c r="F33" s="93">
        <v>45.85</v>
      </c>
      <c r="G33" s="90">
        <v>46.7</v>
      </c>
      <c r="H33" s="21">
        <f t="shared" si="7"/>
        <v>44.78333333333334</v>
      </c>
      <c r="I33" s="22">
        <f t="shared" si="8"/>
        <v>2.618364629560472</v>
      </c>
      <c r="J33" s="30">
        <f t="shared" si="9"/>
        <v>5.846739031396662</v>
      </c>
      <c r="K33" s="23">
        <f t="shared" si="10"/>
        <v>13435.000000000002</v>
      </c>
      <c r="L33" s="24">
        <f t="shared" si="11"/>
        <v>44.78333333333334</v>
      </c>
      <c r="M33" s="23">
        <f t="shared" si="12"/>
        <v>44.78</v>
      </c>
      <c r="N33" s="25">
        <f t="shared" si="13"/>
        <v>13434</v>
      </c>
    </row>
    <row r="34" spans="1:14" ht="15">
      <c r="A34" s="18">
        <v>25</v>
      </c>
      <c r="B34" s="88" t="s">
        <v>87</v>
      </c>
      <c r="C34" s="87" t="s">
        <v>82</v>
      </c>
      <c r="D34" s="89">
        <v>400</v>
      </c>
      <c r="E34" s="90">
        <v>49.2</v>
      </c>
      <c r="F34" s="93">
        <v>53.9</v>
      </c>
      <c r="G34" s="90">
        <v>54.9</v>
      </c>
      <c r="H34" s="21">
        <f t="shared" si="7"/>
        <v>52.666666666666664</v>
      </c>
      <c r="I34" s="22">
        <f t="shared" si="8"/>
        <v>3.043572462310257</v>
      </c>
      <c r="J34" s="30">
        <f t="shared" si="9"/>
        <v>5.778935055019476</v>
      </c>
      <c r="K34" s="23">
        <f t="shared" si="10"/>
        <v>21066.666666666664</v>
      </c>
      <c r="L34" s="24">
        <f t="shared" si="11"/>
        <v>52.66666666666666</v>
      </c>
      <c r="M34" s="23">
        <f t="shared" si="12"/>
        <v>52.67</v>
      </c>
      <c r="N34" s="25">
        <f t="shared" si="13"/>
        <v>21068</v>
      </c>
    </row>
    <row r="35" spans="1:14" ht="15">
      <c r="A35" s="18">
        <v>26</v>
      </c>
      <c r="B35" s="88" t="s">
        <v>88</v>
      </c>
      <c r="C35" s="87" t="s">
        <v>29</v>
      </c>
      <c r="D35" s="89">
        <v>30</v>
      </c>
      <c r="E35" s="90">
        <v>2260.4</v>
      </c>
      <c r="F35" s="93">
        <v>2479.65</v>
      </c>
      <c r="G35" s="90">
        <v>2526.6</v>
      </c>
      <c r="H35" s="21">
        <f t="shared" si="7"/>
        <v>2422.2166666666667</v>
      </c>
      <c r="I35" s="22">
        <f t="shared" si="8"/>
        <v>142.0899392403745</v>
      </c>
      <c r="J35" s="30">
        <f t="shared" si="9"/>
        <v>5.8661118633912945</v>
      </c>
      <c r="K35" s="23">
        <f t="shared" si="10"/>
        <v>72666.5</v>
      </c>
      <c r="L35" s="24">
        <f t="shared" si="11"/>
        <v>2422.2166666666667</v>
      </c>
      <c r="M35" s="23">
        <f t="shared" si="12"/>
        <v>2422.22</v>
      </c>
      <c r="N35" s="25">
        <f t="shared" si="13"/>
        <v>72666.59999999999</v>
      </c>
    </row>
    <row r="36" spans="1:14" ht="18.75">
      <c r="A36" s="72" t="s">
        <v>20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10">
        <f>SUM(N10:N35)</f>
        <v>2382055.3200000003</v>
      </c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96" t="s">
        <v>21</v>
      </c>
      <c r="C38" s="75" t="s">
        <v>90</v>
      </c>
      <c r="D38" s="75"/>
      <c r="E38" s="75"/>
      <c r="F38" s="75"/>
      <c r="G38" s="75"/>
      <c r="H38" s="75"/>
      <c r="I38" s="12"/>
      <c r="J38" s="12"/>
      <c r="K38" s="1"/>
      <c r="L38" s="1"/>
      <c r="M38" s="1"/>
      <c r="N38" s="1"/>
    </row>
    <row r="39" spans="1:14" ht="15.75" customHeight="1">
      <c r="A39" s="1"/>
      <c r="B39" s="97"/>
      <c r="C39" s="97"/>
      <c r="D39" s="97"/>
      <c r="E39" s="97"/>
      <c r="F39" s="97"/>
      <c r="G39" s="97"/>
      <c r="H39" s="97"/>
      <c r="I39" s="12"/>
      <c r="J39" s="12"/>
      <c r="K39" s="49"/>
      <c r="L39" s="49"/>
      <c r="M39" s="49"/>
      <c r="N39" s="1"/>
    </row>
    <row r="40" spans="1:14" ht="15.75" customHeight="1">
      <c r="A40" s="1"/>
      <c r="B40" s="97"/>
      <c r="C40" s="97"/>
      <c r="D40" s="97"/>
      <c r="E40" s="97"/>
      <c r="F40" s="97"/>
      <c r="G40" s="97"/>
      <c r="H40" s="97"/>
      <c r="I40" s="12"/>
      <c r="J40" s="12"/>
      <c r="K40" s="50"/>
      <c r="L40" s="51"/>
      <c r="M40" s="49"/>
      <c r="N40" s="1"/>
    </row>
    <row r="41" spans="1:14" ht="15.75" customHeight="1">
      <c r="A41" s="1"/>
      <c r="B41" s="76" t="s">
        <v>91</v>
      </c>
      <c r="C41" s="76"/>
      <c r="D41" s="76"/>
      <c r="E41" s="76"/>
      <c r="F41" s="76"/>
      <c r="G41" s="97"/>
      <c r="H41" s="97"/>
      <c r="I41" s="12"/>
      <c r="J41" s="12"/>
      <c r="K41" s="50"/>
      <c r="L41" s="51"/>
      <c r="M41" s="49"/>
      <c r="N41" s="1"/>
    </row>
    <row r="42" spans="1:14" ht="15.75">
      <c r="A42" s="1"/>
      <c r="B42" s="76" t="s">
        <v>92</v>
      </c>
      <c r="C42" s="76"/>
      <c r="D42" s="76"/>
      <c r="E42" s="76"/>
      <c r="F42" s="76"/>
      <c r="G42" s="97"/>
      <c r="H42" s="97"/>
      <c r="I42" s="12"/>
      <c r="J42" s="12"/>
      <c r="K42" s="50"/>
      <c r="L42" s="51"/>
      <c r="M42" s="49"/>
      <c r="N42" s="1"/>
    </row>
    <row r="43" spans="1:14" ht="15.75">
      <c r="A43" s="1"/>
      <c r="B43" s="76" t="s">
        <v>93</v>
      </c>
      <c r="C43" s="76"/>
      <c r="D43" s="76"/>
      <c r="E43" s="76"/>
      <c r="F43" s="76"/>
      <c r="G43" s="97"/>
      <c r="H43" s="97"/>
      <c r="I43" s="12"/>
      <c r="J43" s="12"/>
      <c r="K43" s="50"/>
      <c r="L43" s="51"/>
      <c r="M43" s="49"/>
      <c r="N43" s="1"/>
    </row>
    <row r="44" spans="1:14" ht="15.75">
      <c r="A44" s="1"/>
      <c r="B44" s="14"/>
      <c r="C44" s="12"/>
      <c r="D44" s="12"/>
      <c r="E44" s="12"/>
      <c r="F44" s="12"/>
      <c r="G44" s="12"/>
      <c r="H44" s="12"/>
      <c r="I44" s="12"/>
      <c r="J44" s="12"/>
      <c r="K44" s="50"/>
      <c r="L44" s="51"/>
      <c r="M44" s="49"/>
      <c r="N44" s="1"/>
    </row>
    <row r="45" spans="1:14" ht="15.75">
      <c r="A45" s="1"/>
      <c r="B45" s="78"/>
      <c r="C45" s="78"/>
      <c r="D45" s="78"/>
      <c r="E45" s="78"/>
      <c r="F45" s="78"/>
      <c r="G45" s="78"/>
      <c r="H45" s="15"/>
      <c r="I45" s="15"/>
      <c r="J45" s="15"/>
      <c r="K45" s="50"/>
      <c r="L45" s="51"/>
      <c r="M45" s="49"/>
      <c r="N45" s="1"/>
    </row>
    <row r="46" spans="1:14" ht="15.75">
      <c r="A46" s="1"/>
      <c r="B46" s="73"/>
      <c r="C46" s="73"/>
      <c r="D46" s="73"/>
      <c r="E46" s="73"/>
      <c r="F46" s="73"/>
      <c r="G46" s="12"/>
      <c r="H46" s="12"/>
      <c r="I46" s="12"/>
      <c r="J46" s="12"/>
      <c r="K46" s="50"/>
      <c r="L46" s="51"/>
      <c r="M46" s="49"/>
      <c r="N46" s="1"/>
    </row>
    <row r="47" spans="1:14" ht="15.75">
      <c r="A47" s="1"/>
      <c r="B47" s="14"/>
      <c r="C47" s="12"/>
      <c r="D47" s="12"/>
      <c r="E47" s="12"/>
      <c r="F47" s="12"/>
      <c r="G47" s="12"/>
      <c r="H47" s="12"/>
      <c r="I47" s="12"/>
      <c r="J47" s="12"/>
      <c r="K47" s="50"/>
      <c r="L47" s="51"/>
      <c r="M47" s="49"/>
      <c r="N47" s="1"/>
    </row>
    <row r="48" spans="1:14" ht="15">
      <c r="A48" s="1"/>
      <c r="B48" s="12"/>
      <c r="C48" s="12"/>
      <c r="D48" s="12"/>
      <c r="E48" s="12"/>
      <c r="F48" s="12"/>
      <c r="G48" s="12"/>
      <c r="H48" s="12"/>
      <c r="I48" s="12"/>
      <c r="J48" s="12"/>
      <c r="K48" s="50"/>
      <c r="L48" s="51"/>
      <c r="M48" s="49"/>
      <c r="N48" s="1"/>
    </row>
    <row r="49" spans="1:14" ht="15.75">
      <c r="A49" s="1"/>
      <c r="B49" s="74"/>
      <c r="C49" s="74"/>
      <c r="D49" s="12"/>
      <c r="E49" s="12"/>
      <c r="F49" s="12"/>
      <c r="G49" s="12"/>
      <c r="H49" s="12"/>
      <c r="I49" s="12"/>
      <c r="J49" s="12"/>
      <c r="K49" s="50"/>
      <c r="L49" s="51"/>
      <c r="M49" s="49"/>
      <c r="N49" s="1"/>
    </row>
    <row r="50" spans="11:13" ht="15">
      <c r="K50" s="52"/>
      <c r="L50" s="52"/>
      <c r="M50" s="52"/>
    </row>
  </sheetData>
  <sheetProtection/>
  <mergeCells count="19">
    <mergeCell ref="C38:H38"/>
    <mergeCell ref="B41:F41"/>
    <mergeCell ref="B42:F42"/>
    <mergeCell ref="B43:F43"/>
    <mergeCell ref="B46:F46"/>
    <mergeCell ref="B49:C49"/>
    <mergeCell ref="B45:G45"/>
    <mergeCell ref="A6:B6"/>
    <mergeCell ref="C6:N6"/>
    <mergeCell ref="A7:B7"/>
    <mergeCell ref="C7:N7"/>
    <mergeCell ref="A8:N8"/>
    <mergeCell ref="A36:M36"/>
    <mergeCell ref="A2:K2"/>
    <mergeCell ref="A3:K3"/>
    <mergeCell ref="A4:B4"/>
    <mergeCell ref="C4:N4"/>
    <mergeCell ref="A5:B5"/>
    <mergeCell ref="C5:N5"/>
  </mergeCells>
  <printOptions/>
  <pageMargins left="0.7" right="0.7" top="0.75" bottom="0.75" header="0.3" footer="0.3"/>
  <pageSetup fitToHeight="1" fitToWidth="1" horizontalDpi="600" verticalDpi="600" orientation="landscape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user226</cp:lastModifiedBy>
  <cp:lastPrinted>2019-07-24T12:17:26Z</cp:lastPrinted>
  <dcterms:created xsi:type="dcterms:W3CDTF">2017-07-07T10:59:11Z</dcterms:created>
  <dcterms:modified xsi:type="dcterms:W3CDTF">2019-09-26T07:12:38Z</dcterms:modified>
  <cp:category/>
  <cp:version/>
  <cp:contentType/>
  <cp:contentStatus/>
</cp:coreProperties>
</file>