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Службы\ОКПиЗ\Common\! 1А Закупки 223 на 2021\закупочные процедуры по 223_2021\163. стенды, плакаты, таблички ЗП_не СМП\"/>
    </mc:Choice>
  </mc:AlternateContent>
  <bookViews>
    <workbookView xWindow="0" yWindow="0" windowWidth="26520" windowHeight="9735"/>
  </bookViews>
  <sheets>
    <sheet name="Лист1" sheetId="2" r:id="rId1"/>
    <sheet name="Лист4" sheetId="1" r:id="rId2"/>
    <sheet name="Лист3" sheetId="4" r:id="rId3"/>
  </sheets>
  <definedNames>
    <definedName name="_GoBack" localSheetId="0">Лист1!#REF!</definedName>
    <definedName name="_xlnm.Print_Area" localSheetId="0">Лист1!$A$1:$R$54</definedName>
  </definedNames>
  <calcPr calcId="162913"/>
</workbook>
</file>

<file path=xl/calcChain.xml><?xml version="1.0" encoding="utf-8"?>
<calcChain xmlns="http://schemas.openxmlformats.org/spreadsheetml/2006/main">
  <c r="H40" i="2" l="1"/>
  <c r="I40" i="2"/>
  <c r="J40" i="2" s="1"/>
  <c r="K40" i="2"/>
  <c r="H35" i="2" l="1"/>
  <c r="K35" i="2"/>
  <c r="I35" i="2"/>
  <c r="J35" i="2"/>
  <c r="I32" i="2"/>
  <c r="I33" i="2"/>
  <c r="I34" i="2"/>
  <c r="I36" i="2"/>
  <c r="I37" i="2"/>
  <c r="I38" i="2"/>
  <c r="I39" i="2"/>
  <c r="I41" i="2"/>
  <c r="I42" i="2"/>
  <c r="I43" i="2"/>
  <c r="I44" i="2"/>
  <c r="I45" i="2"/>
  <c r="I46" i="2"/>
  <c r="I47" i="2"/>
  <c r="I48" i="2"/>
  <c r="I49" i="2"/>
  <c r="I28" i="2"/>
  <c r="I29" i="2"/>
  <c r="I30" i="2"/>
  <c r="H28" i="2"/>
  <c r="K28" i="2" s="1"/>
  <c r="H29" i="2"/>
  <c r="K29" i="2" s="1"/>
  <c r="H30" i="2"/>
  <c r="K30" i="2" s="1"/>
  <c r="H31" i="2"/>
  <c r="H32" i="2"/>
  <c r="K32" i="2" s="1"/>
  <c r="H33" i="2"/>
  <c r="K33" i="2" s="1"/>
  <c r="H34" i="2"/>
  <c r="K34" i="2" s="1"/>
  <c r="H36" i="2"/>
  <c r="K36" i="2" s="1"/>
  <c r="H37" i="2"/>
  <c r="K37" i="2" s="1"/>
  <c r="H38" i="2"/>
  <c r="K38" i="2" s="1"/>
  <c r="H39" i="2"/>
  <c r="K39" i="2" s="1"/>
  <c r="H41" i="2"/>
  <c r="K41" i="2" s="1"/>
  <c r="H42" i="2"/>
  <c r="K42" i="2" s="1"/>
  <c r="H43" i="2"/>
  <c r="K43" i="2" s="1"/>
  <c r="H44" i="2"/>
  <c r="K44" i="2" s="1"/>
  <c r="H45" i="2"/>
  <c r="K45" i="2" s="1"/>
  <c r="H46" i="2"/>
  <c r="K46" i="2" s="1"/>
  <c r="H47" i="2"/>
  <c r="K47" i="2" s="1"/>
  <c r="H48" i="2"/>
  <c r="K48" i="2" s="1"/>
  <c r="H49" i="2"/>
  <c r="K49" i="2" s="1"/>
  <c r="H26" i="2"/>
  <c r="K26" i="2" s="1"/>
  <c r="I26" i="2"/>
  <c r="H25" i="2"/>
  <c r="K25" i="2" s="1"/>
  <c r="I25" i="2"/>
  <c r="J25" i="2" l="1"/>
  <c r="J26" i="2"/>
  <c r="J33" i="2"/>
  <c r="J32" i="2"/>
  <c r="J30" i="2"/>
  <c r="J29" i="2"/>
  <c r="J28" i="2"/>
  <c r="J49" i="2"/>
  <c r="J48" i="2"/>
  <c r="J47" i="2"/>
  <c r="J46" i="2"/>
  <c r="J45" i="2"/>
  <c r="J44" i="2"/>
  <c r="J43" i="2"/>
  <c r="J42" i="2"/>
  <c r="J41" i="2"/>
  <c r="J39" i="2"/>
  <c r="J38" i="2"/>
  <c r="J37" i="2"/>
  <c r="J36" i="2"/>
  <c r="J34" i="2"/>
  <c r="A25" i="2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I27" i="2"/>
  <c r="I31" i="2"/>
  <c r="H27" i="2"/>
  <c r="K27" i="2" s="1"/>
  <c r="K31" i="2"/>
  <c r="J31" i="2" l="1"/>
  <c r="J27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H12" i="2"/>
  <c r="K12" i="2" s="1"/>
  <c r="H13" i="2"/>
  <c r="K13" i="2" s="1"/>
  <c r="H14" i="2"/>
  <c r="K14" i="2" s="1"/>
  <c r="H15" i="2"/>
  <c r="K15" i="2" s="1"/>
  <c r="H16" i="2"/>
  <c r="K16" i="2" s="1"/>
  <c r="H17" i="2"/>
  <c r="K17" i="2" s="1"/>
  <c r="H18" i="2"/>
  <c r="K18" i="2" s="1"/>
  <c r="H19" i="2"/>
  <c r="K19" i="2" s="1"/>
  <c r="H20" i="2"/>
  <c r="K20" i="2" s="1"/>
  <c r="H21" i="2"/>
  <c r="K21" i="2" s="1"/>
  <c r="H22" i="2"/>
  <c r="K22" i="2" s="1"/>
  <c r="H23" i="2"/>
  <c r="K23" i="2" s="1"/>
  <c r="H24" i="2"/>
  <c r="K24" i="2" s="1"/>
  <c r="J23" i="2" l="1"/>
  <c r="J24" i="2"/>
  <c r="J22" i="2"/>
  <c r="J21" i="2"/>
  <c r="J20" i="2"/>
  <c r="J19" i="2"/>
  <c r="J18" i="2"/>
  <c r="J17" i="2"/>
  <c r="J16" i="2"/>
  <c r="J15" i="2"/>
  <c r="J14" i="2"/>
  <c r="J13" i="2"/>
  <c r="J12" i="2"/>
  <c r="H11" i="2"/>
  <c r="K11" i="2" s="1"/>
  <c r="K50" i="2" s="1"/>
  <c r="I11" i="2"/>
  <c r="J11" i="2" l="1"/>
  <c r="C7" i="2" l="1"/>
</calcChain>
</file>

<file path=xl/sharedStrings.xml><?xml version="1.0" encoding="utf-8"?>
<sst xmlns="http://schemas.openxmlformats.org/spreadsheetml/2006/main" count="154" uniqueCount="89">
  <si>
    <t>Обоснование начальной (максимальной) цены договора
ОПИСАНИЕ ПРЕДМЕТА/НАИМЕНОВАНИЯ ЗАКУПКИ</t>
  </si>
  <si>
    <t>Основные характеристики объекта закупки</t>
  </si>
  <si>
    <t xml:space="preserve">Используемый метод определения НМЦД с обоснованием: </t>
  </si>
  <si>
    <t xml:space="preserve">Метод сопоставимых рыночных цен (анализа рынка)
В соответствии с ч.6 статьи 22 Федерального закона от 05.04.2013 N 44-ФЗ "О контрактной системе в сфере закупок товаров, работ, услуг для обеспечения государственных и муниципальных нужд" метод сопоставимых рыночных цен (анализа рынка) является приоритетным для определения и обоснования начальной (максимальной) цены контракта
</t>
  </si>
  <si>
    <t>Расчет НМЦД</t>
  </si>
  <si>
    <t xml:space="preserve">Дата подготовки обоснования НМЦД: </t>
  </si>
  <si>
    <t xml:space="preserve">Расчет начальной (максимальной) цены договора методом сопоставимых рыночных цен (анализа рынка) </t>
  </si>
  <si>
    <t>Характеристики ценовой информации</t>
  </si>
  <si>
    <t>ед. измерения</t>
  </si>
  <si>
    <t>Количество (объем) продукции</t>
  </si>
  <si>
    <t xml:space="preserve">Цена единицы продукции, указанная в источнике №1 с НДС, (руб.) </t>
  </si>
  <si>
    <t xml:space="preserve">Цена единицы продукции, указанная в источнике №2 с НДС', (руб.) </t>
  </si>
  <si>
    <t xml:space="preserve">Цена единицы продукции, указанная в источнике №3 с НДС, (руб.) </t>
  </si>
  <si>
    <t xml:space="preserve">Среднее квадратичное отклонение </t>
  </si>
  <si>
    <t xml:space="preserve">коэффициент вариации цен         V (%)                    (не должен превышать 33%) </t>
  </si>
  <si>
    <t>НМЦД договора с учетом округления цены за единицу (руб.)</t>
  </si>
  <si>
    <t>ИТОГО:</t>
  </si>
  <si>
    <t>Средняя арифметическая величина цены единицы продукции изм. с округлением (руб.)</t>
  </si>
  <si>
    <t>Наименование, ГОСТ и технические характеристики согласно технического задания</t>
  </si>
  <si>
    <t>компл</t>
  </si>
  <si>
    <t>шт</t>
  </si>
  <si>
    <t>Очки защитные</t>
  </si>
  <si>
    <t>Щиток защитный лицевой</t>
  </si>
  <si>
    <t>Очки защитные термостойкие  со светофильтром</t>
  </si>
  <si>
    <t>Маска защитная электрогазосварщика</t>
  </si>
  <si>
    <t>Наушники противошумные</t>
  </si>
  <si>
    <t>Вкладыши противошумные</t>
  </si>
  <si>
    <t>Средства индивидуальной защиты органов дыхания (СИЗОД) противоаэрозольное</t>
  </si>
  <si>
    <t xml:space="preserve">Средство индивидуальной защиты органов дыхания фильтрующее, респиратор </t>
  </si>
  <si>
    <t>Респиратор</t>
  </si>
  <si>
    <t xml:space="preserve">Каска защитная </t>
  </si>
  <si>
    <t>Каска защитная ИТР</t>
  </si>
  <si>
    <t xml:space="preserve">Пояс предохранительный </t>
  </si>
  <si>
    <t>Пояс предохранительный со страховочным канатом</t>
  </si>
  <si>
    <t>Самоспасатель</t>
  </si>
  <si>
    <t xml:space="preserve">Каска защитная со щитком электрогазосварщика </t>
  </si>
  <si>
    <t>Каскетка</t>
  </si>
  <si>
    <t>Номер исходящего запроса:  04-46/1391 от 13.02.2020г.</t>
  </si>
  <si>
    <t>25.02.2020 г.</t>
  </si>
  <si>
    <t>1770938,88 руб. (расчет приложен в виде отдельной таблицы)</t>
  </si>
  <si>
    <t>шт.</t>
  </si>
  <si>
    <t>Стенд «Обучение Охране труда» 900мм х 1200мм</t>
  </si>
  <si>
    <t>Стенд «Инструктажи по охране труда» 560мм х 1114мм</t>
  </si>
  <si>
    <t>Стенд «Расследование несчастного случая» 560мм х 1114мм</t>
  </si>
  <si>
    <t>Плакат «Аварийная остановка котла»</t>
  </si>
  <si>
    <t>Плакат «Безопасность работ на высоте»</t>
  </si>
  <si>
    <t>Плакат «Техника безопасности при сварочных работах»</t>
  </si>
  <si>
    <t>Плакат «Техника безопасности при грузоподъемных работах. Схемы строповки и складировния грузов»</t>
  </si>
  <si>
    <t>Плакат «Газовые баллоны. Окраска, надписи, маркировка. Хранение и транспортировка»</t>
  </si>
  <si>
    <t>Плакат «Правила безопасности при работе с ацетиленовыми генераторами»</t>
  </si>
  <si>
    <t>Плакат «Первая помощь при несчастных случаях»</t>
  </si>
  <si>
    <t>Плакат «Безопасная эксплуатация    ГРП»</t>
  </si>
  <si>
    <t>Плакат «Ручной слесарный инструмент»</t>
  </si>
  <si>
    <t>Плакат «Безопасная эксплуатация паровых котлов»</t>
  </si>
  <si>
    <t>Плакат «Безопасность работ при обслуживании газовых котельных»</t>
  </si>
  <si>
    <t>Плакат «Безопасность работ в колодцах и подземных сооружениях»</t>
  </si>
  <si>
    <t>Плакат «Безопасность при работе на заточном станке»</t>
  </si>
  <si>
    <t>Плакат «Безопасность при работе на сверлильном станке»</t>
  </si>
  <si>
    <t>Плакат «Работа подъемных сооружений вблизи ЛЭП»</t>
  </si>
  <si>
    <t>Плакат «Безопасность при выполнении земляных работ»</t>
  </si>
  <si>
    <t>Номер исходящего запроса:  04-46/7484 от 14.07.2021г.</t>
  </si>
  <si>
    <t>Входящий  номер коммерческого предложения, источник №1 04/04-46/7484/1813 от 27.07.2021г. на 3 листах;</t>
  </si>
  <si>
    <t>Входящий  номер коммерческого предложения, источник №2 04/04-46/7484/1814 от 27.07.2021г. на 3 листах;</t>
  </si>
  <si>
    <t>Входящий  номер коммерческого предложения, источник №3 04/04-46/7484/1815 от 27.07.2021г. на 2 листах.</t>
  </si>
  <si>
    <t xml:space="preserve">Цена единицы продукции, указанная в источнике      №3, (руб.) </t>
  </si>
  <si>
    <t xml:space="preserve">Цена единицы продукции, указанная в источнике            №1, (руб.) </t>
  </si>
  <si>
    <t xml:space="preserve">Цена единицы продукции, указанная в источнике       №2, (руб.) </t>
  </si>
  <si>
    <t>13.08.2021 г.</t>
  </si>
  <si>
    <t>Метод сопоставления рыночных цен (анализ рынка)</t>
  </si>
  <si>
    <t>Приложение № 4
к Документации по запросу предложений № 163</t>
  </si>
  <si>
    <t>Табличка «Не включать! Работают люди»</t>
  </si>
  <si>
    <t>Табличка «Не включать! Работа на линии»</t>
  </si>
  <si>
    <t>Табличка «Заземлено"</t>
  </si>
  <si>
    <t>Табличка «Стой! Высокое напряжение!»</t>
  </si>
  <si>
    <t>Табличка «Не открывать! работают люди»</t>
  </si>
  <si>
    <t>Табличка «Не закрывать! Работают люди»</t>
  </si>
  <si>
    <t>Табличка «Работать здесь»</t>
  </si>
  <si>
    <t>Табличка «Осторожно! Опасная зона»</t>
  </si>
  <si>
    <t>Табличка «В ремонте»</t>
  </si>
  <si>
    <t>Табличка «В резерве»</t>
  </si>
  <si>
    <t>Стенд «Охрана труда» 1000мм х 1500мм</t>
  </si>
  <si>
    <t>Стенд «Охрана труда» 900мм х 1200мм</t>
  </si>
  <si>
    <t>Стенд «Законодательство по охране труда» 900мм х 1200мм</t>
  </si>
  <si>
    <t>Стенд «Инструктажи по охране труда» 900мм х 1200мм</t>
  </si>
  <si>
    <t>Стенд «Опасные и вредные производственные факторы» 900мм х 1200мм</t>
  </si>
  <si>
    <t>Стенд «Первая помощь пострадавшим» 900мм х 1200мм</t>
  </si>
  <si>
    <t>Стенд «Безопасная эксплуатация котлов» 900мм х 1200мм</t>
  </si>
  <si>
    <t>Стенд «Обязанности и права работника» 700мм x 900мм</t>
  </si>
  <si>
    <t>Стенд «Законодательство по охране труда» 750мм х 950мм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</si>
</sst>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29" x14ac:knownFonts="1"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5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164" fontId="22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22" fillId="0" borderId="0" applyFont="0" applyFill="0" applyBorder="0" applyAlignment="0" applyProtection="0"/>
  </cellStyleXfs>
  <cellXfs count="95">
    <xf numFmtId="0" fontId="0" fillId="0" borderId="0" xfId="0"/>
    <xf numFmtId="0" fontId="23" fillId="0" borderId="10" xfId="0" applyFont="1" applyBorder="1" applyAlignment="1">
      <alignment horizontal="center" vertical="center" wrapText="1"/>
    </xf>
    <xf numFmtId="165" fontId="23" fillId="0" borderId="12" xfId="42" applyNumberFormat="1" applyFont="1" applyBorder="1" applyAlignment="1">
      <alignment horizontal="center" vertical="center" wrapText="1"/>
    </xf>
    <xf numFmtId="0" fontId="0" fillId="0" borderId="0" xfId="0"/>
    <xf numFmtId="0" fontId="19" fillId="0" borderId="10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Border="1" applyAlignment="1">
      <alignment horizontal="right" vertical="center"/>
    </xf>
    <xf numFmtId="4" fontId="20" fillId="0" borderId="10" xfId="0" applyNumberFormat="1" applyFont="1" applyBorder="1"/>
    <xf numFmtId="0" fontId="21" fillId="0" borderId="10" xfId="0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Fill="1"/>
    <xf numFmtId="0" fontId="19" fillId="0" borderId="15" xfId="0" applyFont="1" applyBorder="1" applyAlignment="1">
      <alignment horizontal="center" vertical="top" wrapText="1"/>
    </xf>
    <xf numFmtId="165" fontId="19" fillId="0" borderId="10" xfId="42" applyNumberFormat="1" applyFont="1" applyBorder="1" applyAlignment="1">
      <alignment horizontal="center" vertical="center" wrapText="1"/>
    </xf>
    <xf numFmtId="165" fontId="19" fillId="0" borderId="12" xfId="42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center" wrapText="1"/>
    </xf>
    <xf numFmtId="165" fontId="19" fillId="33" borderId="10" xfId="42" applyNumberFormat="1" applyFont="1" applyFill="1" applyBorder="1" applyAlignment="1">
      <alignment horizontal="center" vertical="center" wrapText="1"/>
    </xf>
    <xf numFmtId="165" fontId="19" fillId="33" borderId="12" xfId="42" applyNumberFormat="1" applyFont="1" applyFill="1" applyBorder="1" applyAlignment="1">
      <alignment horizontal="center" vertical="center" wrapText="1"/>
    </xf>
    <xf numFmtId="4" fontId="21" fillId="33" borderId="10" xfId="0" applyNumberFormat="1" applyFont="1" applyFill="1" applyBorder="1" applyAlignment="1">
      <alignment horizontal="right" vertical="center"/>
    </xf>
    <xf numFmtId="4" fontId="19" fillId="33" borderId="10" xfId="0" applyNumberFormat="1" applyFont="1" applyFill="1" applyBorder="1" applyAlignment="1">
      <alignment horizontal="center" vertical="center"/>
    </xf>
    <xf numFmtId="4" fontId="20" fillId="33" borderId="10" xfId="0" applyNumberFormat="1" applyFont="1" applyFill="1" applyBorder="1" applyAlignment="1">
      <alignment horizontal="right" vertical="center"/>
    </xf>
    <xf numFmtId="0" fontId="23" fillId="33" borderId="10" xfId="0" applyFont="1" applyFill="1" applyBorder="1" applyAlignment="1">
      <alignment horizontal="center" vertical="center" wrapText="1"/>
    </xf>
    <xf numFmtId="165" fontId="23" fillId="33" borderId="10" xfId="42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165" fontId="24" fillId="0" borderId="10" xfId="42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justify" vertical="center"/>
    </xf>
    <xf numFmtId="1" fontId="24" fillId="0" borderId="10" xfId="0" applyNumberFormat="1" applyFont="1" applyFill="1" applyBorder="1" applyAlignment="1">
      <alignment horizontal="center" vertical="center" wrapText="1"/>
    </xf>
    <xf numFmtId="165" fontId="24" fillId="0" borderId="10" xfId="42" applyNumberFormat="1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" fontId="26" fillId="0" borderId="15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6" fillId="0" borderId="16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2" fontId="26" fillId="0" borderId="0" xfId="0" applyNumberFormat="1" applyFont="1" applyAlignment="1">
      <alignment vertical="center" wrapText="1"/>
    </xf>
    <xf numFmtId="2" fontId="26" fillId="0" borderId="10" xfId="0" applyNumberFormat="1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4" fontId="19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1" fontId="26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1" fontId="19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right" vertical="center"/>
    </xf>
    <xf numFmtId="0" fontId="28" fillId="0" borderId="12" xfId="0" applyFont="1" applyFill="1" applyBorder="1" applyAlignment="1">
      <alignment horizontal="right"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19" fillId="0" borderId="11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1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33" borderId="11" xfId="0" applyFont="1" applyFill="1" applyBorder="1" applyAlignment="1">
      <alignment horizontal="left" vertical="center"/>
    </xf>
    <xf numFmtId="0" fontId="19" fillId="33" borderId="13" xfId="0" applyFont="1" applyFill="1" applyBorder="1" applyAlignment="1">
      <alignment horizontal="left" vertical="center"/>
    </xf>
    <xf numFmtId="0" fontId="19" fillId="33" borderId="12" xfId="0" applyFont="1" applyFill="1" applyBorder="1" applyAlignment="1">
      <alignment horizontal="left" vertical="center"/>
    </xf>
    <xf numFmtId="0" fontId="19" fillId="0" borderId="0" xfId="0" applyFont="1" applyAlignment="1">
      <alignment horizontal="center" wrapText="1"/>
    </xf>
    <xf numFmtId="43" fontId="25" fillId="0" borderId="10" xfId="56" applyFont="1" applyFill="1" applyBorder="1" applyAlignment="1">
      <alignment horizontal="right" vertical="center"/>
    </xf>
    <xf numFmtId="43" fontId="27" fillId="0" borderId="10" xfId="56" applyFont="1" applyFill="1" applyBorder="1" applyAlignment="1">
      <alignment vertical="center"/>
    </xf>
  </cellXfs>
  <cellStyles count="57">
    <cellStyle name="20% — акцент1" xfId="19" builtinId="30" customBuiltin="1"/>
    <cellStyle name="20% - Акцент1 2" xfId="44"/>
    <cellStyle name="20% — акцент2" xfId="23" builtinId="34" customBuiltin="1"/>
    <cellStyle name="20% - Акцент2 2" xfId="46"/>
    <cellStyle name="20% — акцент3" xfId="27" builtinId="38" customBuiltin="1"/>
    <cellStyle name="20% - Акцент3 2" xfId="48"/>
    <cellStyle name="20% — акцент4" xfId="31" builtinId="42" customBuiltin="1"/>
    <cellStyle name="20% - Акцент4 2" xfId="50"/>
    <cellStyle name="20% — акцент5" xfId="35" builtinId="46" customBuiltin="1"/>
    <cellStyle name="20% - Акцент5 2" xfId="52"/>
    <cellStyle name="20% — акцент6" xfId="39" builtinId="50" customBuiltin="1"/>
    <cellStyle name="20% - Акцент6 2" xfId="54"/>
    <cellStyle name="40% — акцент1" xfId="20" builtinId="31" customBuiltin="1"/>
    <cellStyle name="40% - Акцент1 2" xfId="45"/>
    <cellStyle name="40% — акцент2" xfId="24" builtinId="35" customBuiltin="1"/>
    <cellStyle name="40% - Акцент2 2" xfId="47"/>
    <cellStyle name="40% — акцент3" xfId="28" builtinId="39" customBuiltin="1"/>
    <cellStyle name="40% - Акцент3 2" xfId="49"/>
    <cellStyle name="40% — акцент4" xfId="32" builtinId="43" customBuiltin="1"/>
    <cellStyle name="40% - Акцент4 2" xfId="51"/>
    <cellStyle name="40% — акцент5" xfId="36" builtinId="47" customBuiltin="1"/>
    <cellStyle name="40% - Акцент5 2" xfId="53"/>
    <cellStyle name="40% — акцент6" xfId="40" builtinId="51" customBuiltin="1"/>
    <cellStyle name="40% - Акцент6 2" xfId="55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Денежный" xfId="42" builtinId="4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56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tabSelected="1" view="pageBreakPreview" topLeftCell="A18" zoomScale="75" zoomScaleNormal="75" zoomScaleSheetLayoutView="75" workbookViewId="0">
      <selection activeCell="U40" sqref="U40"/>
    </sheetView>
  </sheetViews>
  <sheetFormatPr defaultRowHeight="18.75" x14ac:dyDescent="0.25"/>
  <cols>
    <col min="1" max="1" width="6.140625" style="27" customWidth="1"/>
    <col min="2" max="2" width="64" style="27" customWidth="1"/>
    <col min="3" max="3" width="9.42578125" style="27" customWidth="1"/>
    <col min="4" max="4" width="15" style="53" customWidth="1"/>
    <col min="5" max="5" width="19.7109375" style="27" bestFit="1" customWidth="1"/>
    <col min="6" max="6" width="16.85546875" style="27" bestFit="1" customWidth="1"/>
    <col min="7" max="7" width="17.28515625" style="27" customWidth="1"/>
    <col min="8" max="8" width="19.42578125" style="27" customWidth="1"/>
    <col min="9" max="9" width="17.5703125" style="27" customWidth="1"/>
    <col min="10" max="10" width="14.7109375" style="27" bestFit="1" customWidth="1"/>
    <col min="11" max="11" width="17.5703125" style="27" customWidth="1"/>
    <col min="12" max="13" width="9.140625" style="27" hidden="1" customWidth="1"/>
    <col min="14" max="14" width="0.140625" style="27" hidden="1" customWidth="1"/>
    <col min="15" max="18" width="9.140625" style="27" hidden="1" customWidth="1"/>
    <col min="19" max="19" width="9.140625" style="27"/>
    <col min="20" max="20" width="15.28515625" style="27" customWidth="1"/>
    <col min="21" max="21" width="25" style="27" customWidth="1"/>
    <col min="22" max="16384" width="9.140625" style="27"/>
  </cols>
  <sheetData>
    <row r="1" spans="1:11" ht="58.5" customHeight="1" x14ac:dyDescent="0.3">
      <c r="I1" s="92" t="s">
        <v>69</v>
      </c>
      <c r="J1" s="92"/>
      <c r="K1" s="92"/>
    </row>
    <row r="2" spans="1:11" x14ac:dyDescent="0.2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8.75" customHeight="1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x14ac:dyDescent="0.25">
      <c r="A5" s="59" t="s">
        <v>1</v>
      </c>
      <c r="B5" s="60"/>
      <c r="C5" s="65" t="s">
        <v>18</v>
      </c>
      <c r="D5" s="66"/>
      <c r="E5" s="66"/>
      <c r="F5" s="66"/>
      <c r="G5" s="66"/>
      <c r="H5" s="66"/>
      <c r="I5" s="66"/>
      <c r="J5" s="66"/>
      <c r="K5" s="67"/>
    </row>
    <row r="6" spans="1:11" ht="52.5" customHeight="1" x14ac:dyDescent="0.25">
      <c r="A6" s="68" t="s">
        <v>2</v>
      </c>
      <c r="B6" s="69"/>
      <c r="C6" s="70" t="s">
        <v>68</v>
      </c>
      <c r="D6" s="71"/>
      <c r="E6" s="71"/>
      <c r="F6" s="71"/>
      <c r="G6" s="71"/>
      <c r="H6" s="71"/>
      <c r="I6" s="71"/>
      <c r="J6" s="71"/>
      <c r="K6" s="72"/>
    </row>
    <row r="7" spans="1:11" ht="20.25" customHeight="1" x14ac:dyDescent="0.25">
      <c r="A7" s="59" t="s">
        <v>4</v>
      </c>
      <c r="B7" s="60"/>
      <c r="C7" s="59" t="str">
        <f>K50&amp;" руб. (расчет приложен в виде отдельной таблицы)"</f>
        <v>1000023.46 руб. (расчет приложен в виде отдельной таблицы)</v>
      </c>
      <c r="D7" s="61"/>
      <c r="E7" s="61"/>
      <c r="F7" s="61"/>
      <c r="G7" s="61"/>
      <c r="H7" s="61"/>
      <c r="I7" s="61"/>
      <c r="J7" s="61"/>
      <c r="K7" s="60"/>
    </row>
    <row r="8" spans="1:11" x14ac:dyDescent="0.25">
      <c r="A8" s="59" t="s">
        <v>5</v>
      </c>
      <c r="B8" s="60"/>
      <c r="C8" s="59" t="s">
        <v>67</v>
      </c>
      <c r="D8" s="61"/>
      <c r="E8" s="61"/>
      <c r="F8" s="61"/>
      <c r="G8" s="61"/>
      <c r="H8" s="61"/>
      <c r="I8" s="61"/>
      <c r="J8" s="61"/>
      <c r="K8" s="60"/>
    </row>
    <row r="9" spans="1:11" x14ac:dyDescent="0.25">
      <c r="A9" s="62" t="s">
        <v>6</v>
      </c>
      <c r="B9" s="63"/>
      <c r="C9" s="63"/>
      <c r="D9" s="63"/>
      <c r="E9" s="63"/>
      <c r="F9" s="63"/>
      <c r="G9" s="63"/>
      <c r="H9" s="63"/>
      <c r="I9" s="63"/>
      <c r="J9" s="63"/>
      <c r="K9" s="64"/>
    </row>
    <row r="10" spans="1:11" ht="110.25" x14ac:dyDescent="0.25">
      <c r="A10" s="36"/>
      <c r="B10" s="35" t="s">
        <v>7</v>
      </c>
      <c r="C10" s="37" t="s">
        <v>8</v>
      </c>
      <c r="D10" s="38" t="s">
        <v>9</v>
      </c>
      <c r="E10" s="39" t="s">
        <v>65</v>
      </c>
      <c r="F10" s="36" t="s">
        <v>66</v>
      </c>
      <c r="G10" s="36" t="s">
        <v>64</v>
      </c>
      <c r="H10" s="28" t="s">
        <v>17</v>
      </c>
      <c r="I10" s="36" t="s">
        <v>13</v>
      </c>
      <c r="J10" s="36" t="s">
        <v>14</v>
      </c>
      <c r="K10" s="36" t="s">
        <v>15</v>
      </c>
    </row>
    <row r="11" spans="1:11" s="40" customFormat="1" x14ac:dyDescent="0.25">
      <c r="A11" s="28">
        <v>1</v>
      </c>
      <c r="B11" s="29" t="s">
        <v>80</v>
      </c>
      <c r="C11" s="28" t="s">
        <v>40</v>
      </c>
      <c r="D11" s="33">
        <v>10</v>
      </c>
      <c r="E11" s="34">
        <v>8100</v>
      </c>
      <c r="F11" s="30">
        <v>7500</v>
      </c>
      <c r="G11" s="30">
        <v>6800</v>
      </c>
      <c r="H11" s="31">
        <f>ROUND(AVERAGE(E11:G11),2)</f>
        <v>7466.67</v>
      </c>
      <c r="I11" s="31">
        <f>STDEV(E11,F11,G11)</f>
        <v>650.64070986477111</v>
      </c>
      <c r="J11" s="31">
        <f>I11/H11*100</f>
        <v>8.7139341883968502</v>
      </c>
      <c r="K11" s="93">
        <f t="shared" ref="K11:K49" si="0">ROUND(D11*H11,2)</f>
        <v>74666.7</v>
      </c>
    </row>
    <row r="12" spans="1:11" s="40" customFormat="1" x14ac:dyDescent="0.25">
      <c r="A12" s="28">
        <v>2</v>
      </c>
      <c r="B12" s="29" t="s">
        <v>81</v>
      </c>
      <c r="C12" s="28" t="s">
        <v>40</v>
      </c>
      <c r="D12" s="33">
        <v>17</v>
      </c>
      <c r="E12" s="34">
        <v>5940</v>
      </c>
      <c r="F12" s="30">
        <v>5500</v>
      </c>
      <c r="G12" s="30">
        <v>5400</v>
      </c>
      <c r="H12" s="31">
        <f t="shared" ref="H12:H49" si="1">ROUND(AVERAGE(E12:G12),2)</f>
        <v>5613.33</v>
      </c>
      <c r="I12" s="31">
        <f t="shared" ref="I12:I49" si="2">STDEV(E12,F12,G12)</f>
        <v>287.28615235220326</v>
      </c>
      <c r="J12" s="31">
        <f t="shared" ref="J12:J49" si="3">I12/H12*100</f>
        <v>5.1179273684640538</v>
      </c>
      <c r="K12" s="93">
        <f t="shared" si="0"/>
        <v>95426.61</v>
      </c>
    </row>
    <row r="13" spans="1:11" s="40" customFormat="1" x14ac:dyDescent="0.25">
      <c r="A13" s="28">
        <v>3</v>
      </c>
      <c r="B13" s="29" t="s">
        <v>81</v>
      </c>
      <c r="C13" s="28" t="s">
        <v>40</v>
      </c>
      <c r="D13" s="33">
        <v>19</v>
      </c>
      <c r="E13" s="34">
        <v>3240</v>
      </c>
      <c r="F13" s="30">
        <v>3000</v>
      </c>
      <c r="G13" s="30">
        <v>4800</v>
      </c>
      <c r="H13" s="31">
        <f t="shared" si="1"/>
        <v>3680</v>
      </c>
      <c r="I13" s="31">
        <f t="shared" si="2"/>
        <v>977.34333782964927</v>
      </c>
      <c r="J13" s="31">
        <f t="shared" si="3"/>
        <v>26.558242875805689</v>
      </c>
      <c r="K13" s="93">
        <f t="shared" si="0"/>
        <v>69920</v>
      </c>
    </row>
    <row r="14" spans="1:11" s="40" customFormat="1" x14ac:dyDescent="0.25">
      <c r="A14" s="28">
        <v>4</v>
      </c>
      <c r="B14" s="29" t="s">
        <v>82</v>
      </c>
      <c r="C14" s="28" t="s">
        <v>40</v>
      </c>
      <c r="D14" s="33">
        <v>16</v>
      </c>
      <c r="E14" s="34">
        <v>3240</v>
      </c>
      <c r="F14" s="30">
        <v>3000</v>
      </c>
      <c r="G14" s="30">
        <v>4800</v>
      </c>
      <c r="H14" s="31">
        <f t="shared" si="1"/>
        <v>3680</v>
      </c>
      <c r="I14" s="31">
        <f t="shared" si="2"/>
        <v>977.34333782964927</v>
      </c>
      <c r="J14" s="31">
        <f t="shared" si="3"/>
        <v>26.558242875805689</v>
      </c>
      <c r="K14" s="93">
        <f t="shared" si="0"/>
        <v>58880</v>
      </c>
    </row>
    <row r="15" spans="1:11" s="40" customFormat="1" x14ac:dyDescent="0.25">
      <c r="A15" s="28">
        <v>5</v>
      </c>
      <c r="B15" s="29" t="s">
        <v>83</v>
      </c>
      <c r="C15" s="28" t="s">
        <v>40</v>
      </c>
      <c r="D15" s="33">
        <v>24</v>
      </c>
      <c r="E15" s="34">
        <v>3240</v>
      </c>
      <c r="F15" s="30">
        <v>3000</v>
      </c>
      <c r="G15" s="30">
        <v>4800</v>
      </c>
      <c r="H15" s="31">
        <f t="shared" si="1"/>
        <v>3680</v>
      </c>
      <c r="I15" s="31">
        <f t="shared" si="2"/>
        <v>977.34333782964927</v>
      </c>
      <c r="J15" s="31">
        <f t="shared" si="3"/>
        <v>26.558242875805689</v>
      </c>
      <c r="K15" s="93">
        <f t="shared" si="0"/>
        <v>88320</v>
      </c>
    </row>
    <row r="16" spans="1:11" s="40" customFormat="1" x14ac:dyDescent="0.25">
      <c r="A16" s="28">
        <v>6</v>
      </c>
      <c r="B16" s="32" t="s">
        <v>41</v>
      </c>
      <c r="C16" s="28" t="s">
        <v>40</v>
      </c>
      <c r="D16" s="33">
        <v>18</v>
      </c>
      <c r="E16" s="34">
        <v>3240</v>
      </c>
      <c r="F16" s="30">
        <v>3000</v>
      </c>
      <c r="G16" s="30">
        <v>4800</v>
      </c>
      <c r="H16" s="31">
        <f t="shared" si="1"/>
        <v>3680</v>
      </c>
      <c r="I16" s="31">
        <f t="shared" si="2"/>
        <v>977.34333782964927</v>
      </c>
      <c r="J16" s="31">
        <f t="shared" si="3"/>
        <v>26.558242875805689</v>
      </c>
      <c r="K16" s="93">
        <f t="shared" si="0"/>
        <v>66240</v>
      </c>
    </row>
    <row r="17" spans="1:11" s="40" customFormat="1" ht="31.5" x14ac:dyDescent="0.25">
      <c r="A17" s="28">
        <v>7</v>
      </c>
      <c r="B17" s="41" t="s">
        <v>84</v>
      </c>
      <c r="C17" s="28" t="s">
        <v>40</v>
      </c>
      <c r="D17" s="33">
        <v>24</v>
      </c>
      <c r="E17" s="34">
        <v>3240</v>
      </c>
      <c r="F17" s="30">
        <v>3000</v>
      </c>
      <c r="G17" s="30">
        <v>4800</v>
      </c>
      <c r="H17" s="31">
        <f t="shared" si="1"/>
        <v>3680</v>
      </c>
      <c r="I17" s="31">
        <f t="shared" si="2"/>
        <v>977.34333782964927</v>
      </c>
      <c r="J17" s="31">
        <f t="shared" si="3"/>
        <v>26.558242875805689</v>
      </c>
      <c r="K17" s="93">
        <f t="shared" si="0"/>
        <v>88320</v>
      </c>
    </row>
    <row r="18" spans="1:11" s="40" customFormat="1" x14ac:dyDescent="0.25">
      <c r="A18" s="28">
        <v>8</v>
      </c>
      <c r="B18" s="29" t="s">
        <v>85</v>
      </c>
      <c r="C18" s="28" t="s">
        <v>40</v>
      </c>
      <c r="D18" s="33">
        <v>22</v>
      </c>
      <c r="E18" s="34">
        <v>3240</v>
      </c>
      <c r="F18" s="30">
        <v>3000</v>
      </c>
      <c r="G18" s="30">
        <v>4800</v>
      </c>
      <c r="H18" s="31">
        <f t="shared" si="1"/>
        <v>3680</v>
      </c>
      <c r="I18" s="31">
        <f t="shared" si="2"/>
        <v>977.34333782964927</v>
      </c>
      <c r="J18" s="31">
        <f t="shared" si="3"/>
        <v>26.558242875805689</v>
      </c>
      <c r="K18" s="93">
        <f t="shared" si="0"/>
        <v>80960</v>
      </c>
    </row>
    <row r="19" spans="1:11" s="40" customFormat="1" x14ac:dyDescent="0.25">
      <c r="A19" s="28">
        <v>9</v>
      </c>
      <c r="B19" s="29" t="s">
        <v>86</v>
      </c>
      <c r="C19" s="28" t="s">
        <v>40</v>
      </c>
      <c r="D19" s="33">
        <v>22</v>
      </c>
      <c r="E19" s="34">
        <v>3240</v>
      </c>
      <c r="F19" s="30">
        <v>3000</v>
      </c>
      <c r="G19" s="30">
        <v>4800</v>
      </c>
      <c r="H19" s="31">
        <f t="shared" si="1"/>
        <v>3680</v>
      </c>
      <c r="I19" s="31">
        <f t="shared" si="2"/>
        <v>977.34333782964927</v>
      </c>
      <c r="J19" s="31">
        <f t="shared" si="3"/>
        <v>26.558242875805689</v>
      </c>
      <c r="K19" s="93">
        <f t="shared" si="0"/>
        <v>80960</v>
      </c>
    </row>
    <row r="20" spans="1:11" s="40" customFormat="1" x14ac:dyDescent="0.25">
      <c r="A20" s="28">
        <v>10</v>
      </c>
      <c r="B20" s="29" t="s">
        <v>87</v>
      </c>
      <c r="C20" s="28" t="s">
        <v>40</v>
      </c>
      <c r="D20" s="33">
        <v>1</v>
      </c>
      <c r="E20" s="34">
        <v>2160</v>
      </c>
      <c r="F20" s="30">
        <v>2000</v>
      </c>
      <c r="G20" s="30">
        <v>3500</v>
      </c>
      <c r="H20" s="31">
        <f t="shared" si="1"/>
        <v>2553.33</v>
      </c>
      <c r="I20" s="31">
        <f t="shared" si="2"/>
        <v>823.73134779085228</v>
      </c>
      <c r="J20" s="31">
        <f t="shared" si="3"/>
        <v>32.261060959251338</v>
      </c>
      <c r="K20" s="93">
        <f t="shared" si="0"/>
        <v>2553.33</v>
      </c>
    </row>
    <row r="21" spans="1:11" s="40" customFormat="1" x14ac:dyDescent="0.25">
      <c r="A21" s="28">
        <v>11</v>
      </c>
      <c r="B21" s="29" t="s">
        <v>42</v>
      </c>
      <c r="C21" s="28" t="s">
        <v>40</v>
      </c>
      <c r="D21" s="33">
        <v>1</v>
      </c>
      <c r="E21" s="34">
        <v>2160</v>
      </c>
      <c r="F21" s="30">
        <v>2000</v>
      </c>
      <c r="G21" s="30">
        <v>3000</v>
      </c>
      <c r="H21" s="31">
        <f t="shared" si="1"/>
        <v>2386.67</v>
      </c>
      <c r="I21" s="31">
        <f t="shared" si="2"/>
        <v>537.15298875956557</v>
      </c>
      <c r="J21" s="31">
        <f t="shared" si="3"/>
        <v>22.506378710067398</v>
      </c>
      <c r="K21" s="93">
        <f t="shared" si="0"/>
        <v>2386.67</v>
      </c>
    </row>
    <row r="22" spans="1:11" s="40" customFormat="1" x14ac:dyDescent="0.25">
      <c r="A22" s="28">
        <v>12</v>
      </c>
      <c r="B22" s="42" t="s">
        <v>43</v>
      </c>
      <c r="C22" s="28" t="s">
        <v>40</v>
      </c>
      <c r="D22" s="33">
        <v>1</v>
      </c>
      <c r="E22" s="34">
        <v>2160</v>
      </c>
      <c r="F22" s="30">
        <v>2000</v>
      </c>
      <c r="G22" s="30">
        <v>3000</v>
      </c>
      <c r="H22" s="31">
        <f t="shared" si="1"/>
        <v>2386.67</v>
      </c>
      <c r="I22" s="31">
        <f t="shared" si="2"/>
        <v>537.15298875956557</v>
      </c>
      <c r="J22" s="31">
        <f t="shared" si="3"/>
        <v>22.506378710067398</v>
      </c>
      <c r="K22" s="93">
        <f t="shared" si="0"/>
        <v>2386.67</v>
      </c>
    </row>
    <row r="23" spans="1:11" s="40" customFormat="1" x14ac:dyDescent="0.25">
      <c r="A23" s="28">
        <v>13</v>
      </c>
      <c r="B23" s="29" t="s">
        <v>88</v>
      </c>
      <c r="C23" s="28" t="s">
        <v>40</v>
      </c>
      <c r="D23" s="33">
        <v>1</v>
      </c>
      <c r="E23" s="34">
        <v>2160</v>
      </c>
      <c r="F23" s="30">
        <v>2000</v>
      </c>
      <c r="G23" s="30">
        <v>3200</v>
      </c>
      <c r="H23" s="31">
        <f t="shared" si="1"/>
        <v>2453.33</v>
      </c>
      <c r="I23" s="31">
        <f t="shared" si="2"/>
        <v>651.56222521976667</v>
      </c>
      <c r="J23" s="31">
        <f t="shared" si="3"/>
        <v>26.558278960423859</v>
      </c>
      <c r="K23" s="93">
        <f t="shared" si="0"/>
        <v>2453.33</v>
      </c>
    </row>
    <row r="24" spans="1:11" s="40" customFormat="1" x14ac:dyDescent="0.25">
      <c r="A24" s="28">
        <v>14</v>
      </c>
      <c r="B24" s="29" t="s">
        <v>44</v>
      </c>
      <c r="C24" s="28" t="s">
        <v>40</v>
      </c>
      <c r="D24" s="33">
        <v>68</v>
      </c>
      <c r="E24" s="34">
        <v>105</v>
      </c>
      <c r="F24" s="30">
        <v>95</v>
      </c>
      <c r="G24" s="30">
        <v>168</v>
      </c>
      <c r="H24" s="31">
        <f t="shared" si="1"/>
        <v>122.67</v>
      </c>
      <c r="I24" s="31">
        <f t="shared" si="2"/>
        <v>39.57692930652064</v>
      </c>
      <c r="J24" s="31">
        <f t="shared" si="3"/>
        <v>32.262924355197391</v>
      </c>
      <c r="K24" s="93">
        <f t="shared" si="0"/>
        <v>8341.56</v>
      </c>
    </row>
    <row r="25" spans="1:11" s="40" customFormat="1" x14ac:dyDescent="0.25">
      <c r="A25" s="28">
        <f>A24+1</f>
        <v>15</v>
      </c>
      <c r="B25" s="29" t="s">
        <v>45</v>
      </c>
      <c r="C25" s="28" t="s">
        <v>40</v>
      </c>
      <c r="D25" s="33">
        <v>44</v>
      </c>
      <c r="E25" s="34">
        <v>105</v>
      </c>
      <c r="F25" s="30">
        <v>95</v>
      </c>
      <c r="G25" s="30">
        <v>168</v>
      </c>
      <c r="H25" s="31">
        <f t="shared" si="1"/>
        <v>122.67</v>
      </c>
      <c r="I25" s="31">
        <f t="shared" si="2"/>
        <v>39.57692930652064</v>
      </c>
      <c r="J25" s="31">
        <f t="shared" si="3"/>
        <v>32.262924355197391</v>
      </c>
      <c r="K25" s="93">
        <f t="shared" si="0"/>
        <v>5397.48</v>
      </c>
    </row>
    <row r="26" spans="1:11" s="40" customFormat="1" x14ac:dyDescent="0.25">
      <c r="A26" s="28">
        <f t="shared" ref="A26:A49" si="4">A25+1</f>
        <v>16</v>
      </c>
      <c r="B26" s="29" t="s">
        <v>46</v>
      </c>
      <c r="C26" s="28" t="s">
        <v>40</v>
      </c>
      <c r="D26" s="33">
        <v>44</v>
      </c>
      <c r="E26" s="34">
        <v>105</v>
      </c>
      <c r="F26" s="30">
        <v>95</v>
      </c>
      <c r="G26" s="30">
        <v>168</v>
      </c>
      <c r="H26" s="31">
        <f t="shared" si="1"/>
        <v>122.67</v>
      </c>
      <c r="I26" s="31">
        <f t="shared" si="2"/>
        <v>39.57692930652064</v>
      </c>
      <c r="J26" s="31">
        <f t="shared" si="3"/>
        <v>32.262924355197391</v>
      </c>
      <c r="K26" s="93">
        <f t="shared" si="0"/>
        <v>5397.48</v>
      </c>
    </row>
    <row r="27" spans="1:11" s="40" customFormat="1" ht="31.5" x14ac:dyDescent="0.25">
      <c r="A27" s="28">
        <f t="shared" si="4"/>
        <v>17</v>
      </c>
      <c r="B27" s="43" t="s">
        <v>47</v>
      </c>
      <c r="C27" s="28" t="s">
        <v>40</v>
      </c>
      <c r="D27" s="33">
        <v>45</v>
      </c>
      <c r="E27" s="34">
        <v>105</v>
      </c>
      <c r="F27" s="30">
        <v>95</v>
      </c>
      <c r="G27" s="30">
        <v>168</v>
      </c>
      <c r="H27" s="31">
        <f t="shared" si="1"/>
        <v>122.67</v>
      </c>
      <c r="I27" s="31">
        <f t="shared" si="2"/>
        <v>39.57692930652064</v>
      </c>
      <c r="J27" s="31">
        <f t="shared" si="3"/>
        <v>32.262924355197391</v>
      </c>
      <c r="K27" s="93">
        <f t="shared" si="0"/>
        <v>5520.15</v>
      </c>
    </row>
    <row r="28" spans="1:11" s="40" customFormat="1" ht="31.5" x14ac:dyDescent="0.25">
      <c r="A28" s="28">
        <f t="shared" si="4"/>
        <v>18</v>
      </c>
      <c r="B28" s="44" t="s">
        <v>48</v>
      </c>
      <c r="C28" s="28" t="s">
        <v>40</v>
      </c>
      <c r="D28" s="33">
        <v>40</v>
      </c>
      <c r="E28" s="34">
        <v>105</v>
      </c>
      <c r="F28" s="30">
        <v>95</v>
      </c>
      <c r="G28" s="30">
        <v>168</v>
      </c>
      <c r="H28" s="31">
        <f t="shared" si="1"/>
        <v>122.67</v>
      </c>
      <c r="I28" s="31">
        <f t="shared" si="2"/>
        <v>39.57692930652064</v>
      </c>
      <c r="J28" s="31">
        <f t="shared" si="3"/>
        <v>32.262924355197391</v>
      </c>
      <c r="K28" s="93">
        <f t="shared" si="0"/>
        <v>4906.8</v>
      </c>
    </row>
    <row r="29" spans="1:11" s="40" customFormat="1" ht="31.5" x14ac:dyDescent="0.25">
      <c r="A29" s="28">
        <f t="shared" si="4"/>
        <v>19</v>
      </c>
      <c r="B29" s="44" t="s">
        <v>49</v>
      </c>
      <c r="C29" s="28" t="s">
        <v>40</v>
      </c>
      <c r="D29" s="33">
        <v>20</v>
      </c>
      <c r="E29" s="34">
        <v>105</v>
      </c>
      <c r="F29" s="30">
        <v>95</v>
      </c>
      <c r="G29" s="30">
        <v>168</v>
      </c>
      <c r="H29" s="31">
        <f t="shared" si="1"/>
        <v>122.67</v>
      </c>
      <c r="I29" s="31">
        <f t="shared" si="2"/>
        <v>39.57692930652064</v>
      </c>
      <c r="J29" s="31">
        <f t="shared" si="3"/>
        <v>32.262924355197391</v>
      </c>
      <c r="K29" s="93">
        <f t="shared" si="0"/>
        <v>2453.4</v>
      </c>
    </row>
    <row r="30" spans="1:11" s="40" customFormat="1" x14ac:dyDescent="0.25">
      <c r="A30" s="28">
        <f t="shared" si="4"/>
        <v>20</v>
      </c>
      <c r="B30" s="43" t="s">
        <v>50</v>
      </c>
      <c r="C30" s="28" t="s">
        <v>40</v>
      </c>
      <c r="D30" s="33">
        <v>62</v>
      </c>
      <c r="E30" s="34">
        <v>105</v>
      </c>
      <c r="F30" s="30">
        <v>95</v>
      </c>
      <c r="G30" s="30">
        <v>168</v>
      </c>
      <c r="H30" s="31">
        <f t="shared" si="1"/>
        <v>122.67</v>
      </c>
      <c r="I30" s="31">
        <f t="shared" si="2"/>
        <v>39.57692930652064</v>
      </c>
      <c r="J30" s="31">
        <f t="shared" si="3"/>
        <v>32.262924355197391</v>
      </c>
      <c r="K30" s="93">
        <f t="shared" si="0"/>
        <v>7605.54</v>
      </c>
    </row>
    <row r="31" spans="1:11" s="40" customFormat="1" x14ac:dyDescent="0.25">
      <c r="A31" s="28">
        <f t="shared" si="4"/>
        <v>21</v>
      </c>
      <c r="B31" s="29" t="s">
        <v>51</v>
      </c>
      <c r="C31" s="28" t="s">
        <v>40</v>
      </c>
      <c r="D31" s="33">
        <v>39</v>
      </c>
      <c r="E31" s="34">
        <v>105</v>
      </c>
      <c r="F31" s="30">
        <v>95</v>
      </c>
      <c r="G31" s="30">
        <v>168</v>
      </c>
      <c r="H31" s="31">
        <f t="shared" si="1"/>
        <v>122.67</v>
      </c>
      <c r="I31" s="31">
        <f t="shared" si="2"/>
        <v>39.57692930652064</v>
      </c>
      <c r="J31" s="31">
        <f t="shared" si="3"/>
        <v>32.262924355197391</v>
      </c>
      <c r="K31" s="93">
        <f t="shared" si="0"/>
        <v>4784.13</v>
      </c>
    </row>
    <row r="32" spans="1:11" s="40" customFormat="1" x14ac:dyDescent="0.25">
      <c r="A32" s="28">
        <f t="shared" si="4"/>
        <v>22</v>
      </c>
      <c r="B32" s="29" t="s">
        <v>52</v>
      </c>
      <c r="C32" s="28" t="s">
        <v>40</v>
      </c>
      <c r="D32" s="33">
        <v>61</v>
      </c>
      <c r="E32" s="34">
        <v>105</v>
      </c>
      <c r="F32" s="30">
        <v>95</v>
      </c>
      <c r="G32" s="30">
        <v>168</v>
      </c>
      <c r="H32" s="31">
        <f t="shared" si="1"/>
        <v>122.67</v>
      </c>
      <c r="I32" s="31">
        <f t="shared" si="2"/>
        <v>39.57692930652064</v>
      </c>
      <c r="J32" s="31">
        <f t="shared" si="3"/>
        <v>32.262924355197391</v>
      </c>
      <c r="K32" s="93">
        <f t="shared" si="0"/>
        <v>7482.87</v>
      </c>
    </row>
    <row r="33" spans="1:11" s="40" customFormat="1" x14ac:dyDescent="0.25">
      <c r="A33" s="28">
        <f t="shared" si="4"/>
        <v>23</v>
      </c>
      <c r="B33" s="29" t="s">
        <v>53</v>
      </c>
      <c r="C33" s="28" t="s">
        <v>40</v>
      </c>
      <c r="D33" s="33">
        <v>8</v>
      </c>
      <c r="E33" s="34">
        <v>105</v>
      </c>
      <c r="F33" s="30">
        <v>95</v>
      </c>
      <c r="G33" s="30">
        <v>168</v>
      </c>
      <c r="H33" s="31">
        <f t="shared" si="1"/>
        <v>122.67</v>
      </c>
      <c r="I33" s="31">
        <f t="shared" si="2"/>
        <v>39.57692930652064</v>
      </c>
      <c r="J33" s="31">
        <f t="shared" si="3"/>
        <v>32.262924355197391</v>
      </c>
      <c r="K33" s="93">
        <f t="shared" si="0"/>
        <v>981.36</v>
      </c>
    </row>
    <row r="34" spans="1:11" s="40" customFormat="1" ht="31.5" x14ac:dyDescent="0.25">
      <c r="A34" s="28">
        <f t="shared" si="4"/>
        <v>24</v>
      </c>
      <c r="B34" s="29" t="s">
        <v>54</v>
      </c>
      <c r="C34" s="28" t="s">
        <v>40</v>
      </c>
      <c r="D34" s="33">
        <v>41</v>
      </c>
      <c r="E34" s="34">
        <v>105</v>
      </c>
      <c r="F34" s="30">
        <v>95</v>
      </c>
      <c r="G34" s="30">
        <v>168</v>
      </c>
      <c r="H34" s="31">
        <f t="shared" si="1"/>
        <v>122.67</v>
      </c>
      <c r="I34" s="31">
        <f t="shared" si="2"/>
        <v>39.57692930652064</v>
      </c>
      <c r="J34" s="31">
        <f t="shared" si="3"/>
        <v>32.262924355197391</v>
      </c>
      <c r="K34" s="93">
        <f t="shared" si="0"/>
        <v>5029.47</v>
      </c>
    </row>
    <row r="35" spans="1:11" s="40" customFormat="1" x14ac:dyDescent="0.25">
      <c r="A35" s="28">
        <f t="shared" si="4"/>
        <v>25</v>
      </c>
      <c r="B35" s="29" t="s">
        <v>59</v>
      </c>
      <c r="C35" s="28" t="s">
        <v>40</v>
      </c>
      <c r="D35" s="33">
        <v>44</v>
      </c>
      <c r="E35" s="34">
        <v>105</v>
      </c>
      <c r="F35" s="30">
        <v>95</v>
      </c>
      <c r="G35" s="30">
        <v>168</v>
      </c>
      <c r="H35" s="31">
        <f t="shared" si="1"/>
        <v>122.67</v>
      </c>
      <c r="I35" s="31">
        <f t="shared" si="2"/>
        <v>39.57692930652064</v>
      </c>
      <c r="J35" s="31">
        <f t="shared" si="3"/>
        <v>32.262924355197391</v>
      </c>
      <c r="K35" s="93">
        <f t="shared" si="0"/>
        <v>5397.48</v>
      </c>
    </row>
    <row r="36" spans="1:11" s="40" customFormat="1" ht="31.5" x14ac:dyDescent="0.25">
      <c r="A36" s="28">
        <f t="shared" si="4"/>
        <v>26</v>
      </c>
      <c r="B36" s="29" t="s">
        <v>55</v>
      </c>
      <c r="C36" s="28" t="s">
        <v>40</v>
      </c>
      <c r="D36" s="33">
        <v>40</v>
      </c>
      <c r="E36" s="34">
        <v>105</v>
      </c>
      <c r="F36" s="30">
        <v>95</v>
      </c>
      <c r="G36" s="30">
        <v>168</v>
      </c>
      <c r="H36" s="31">
        <f t="shared" si="1"/>
        <v>122.67</v>
      </c>
      <c r="I36" s="31">
        <f t="shared" si="2"/>
        <v>39.57692930652064</v>
      </c>
      <c r="J36" s="31">
        <f t="shared" si="3"/>
        <v>32.262924355197391</v>
      </c>
      <c r="K36" s="93">
        <f t="shared" si="0"/>
        <v>4906.8</v>
      </c>
    </row>
    <row r="37" spans="1:11" s="40" customFormat="1" x14ac:dyDescent="0.25">
      <c r="A37" s="28">
        <f t="shared" si="4"/>
        <v>27</v>
      </c>
      <c r="B37" s="29" t="s">
        <v>56</v>
      </c>
      <c r="C37" s="28" t="s">
        <v>40</v>
      </c>
      <c r="D37" s="33">
        <v>26</v>
      </c>
      <c r="E37" s="34">
        <v>105</v>
      </c>
      <c r="F37" s="30">
        <v>95</v>
      </c>
      <c r="G37" s="30">
        <v>168</v>
      </c>
      <c r="H37" s="31">
        <f t="shared" si="1"/>
        <v>122.67</v>
      </c>
      <c r="I37" s="31">
        <f t="shared" si="2"/>
        <v>39.57692930652064</v>
      </c>
      <c r="J37" s="31">
        <f t="shared" si="3"/>
        <v>32.262924355197391</v>
      </c>
      <c r="K37" s="93">
        <f t="shared" si="0"/>
        <v>3189.42</v>
      </c>
    </row>
    <row r="38" spans="1:11" s="40" customFormat="1" x14ac:dyDescent="0.25">
      <c r="A38" s="28">
        <f t="shared" si="4"/>
        <v>28</v>
      </c>
      <c r="B38" s="42" t="s">
        <v>57</v>
      </c>
      <c r="C38" s="28" t="s">
        <v>40</v>
      </c>
      <c r="D38" s="33">
        <v>25</v>
      </c>
      <c r="E38" s="34">
        <v>105</v>
      </c>
      <c r="F38" s="30">
        <v>95</v>
      </c>
      <c r="G38" s="30">
        <v>168</v>
      </c>
      <c r="H38" s="31">
        <f t="shared" si="1"/>
        <v>122.67</v>
      </c>
      <c r="I38" s="31">
        <f t="shared" si="2"/>
        <v>39.57692930652064</v>
      </c>
      <c r="J38" s="31">
        <f t="shared" si="3"/>
        <v>32.262924355197391</v>
      </c>
      <c r="K38" s="93">
        <f t="shared" si="0"/>
        <v>3066.75</v>
      </c>
    </row>
    <row r="39" spans="1:11" s="40" customFormat="1" x14ac:dyDescent="0.25">
      <c r="A39" s="28">
        <f t="shared" si="4"/>
        <v>29</v>
      </c>
      <c r="B39" s="45" t="s">
        <v>58</v>
      </c>
      <c r="C39" s="28" t="s">
        <v>40</v>
      </c>
      <c r="D39" s="33">
        <v>32</v>
      </c>
      <c r="E39" s="34">
        <v>105</v>
      </c>
      <c r="F39" s="30">
        <v>95</v>
      </c>
      <c r="G39" s="30">
        <v>168</v>
      </c>
      <c r="H39" s="31">
        <f t="shared" si="1"/>
        <v>122.67</v>
      </c>
      <c r="I39" s="31">
        <f t="shared" si="2"/>
        <v>39.57692930652064</v>
      </c>
      <c r="J39" s="31">
        <f t="shared" si="3"/>
        <v>32.262924355197391</v>
      </c>
      <c r="K39" s="93">
        <f t="shared" si="0"/>
        <v>3925.44</v>
      </c>
    </row>
    <row r="40" spans="1:11" s="40" customFormat="1" x14ac:dyDescent="0.25">
      <c r="A40" s="28">
        <f t="shared" si="4"/>
        <v>30</v>
      </c>
      <c r="B40" s="46" t="s">
        <v>70</v>
      </c>
      <c r="C40" s="28" t="s">
        <v>40</v>
      </c>
      <c r="D40" s="33">
        <v>414</v>
      </c>
      <c r="E40" s="34">
        <v>55</v>
      </c>
      <c r="F40" s="30">
        <v>50</v>
      </c>
      <c r="G40" s="30">
        <v>60</v>
      </c>
      <c r="H40" s="31">
        <f t="shared" si="1"/>
        <v>55</v>
      </c>
      <c r="I40" s="31">
        <f t="shared" si="2"/>
        <v>5</v>
      </c>
      <c r="J40" s="31">
        <f t="shared" si="3"/>
        <v>9.0909090909090917</v>
      </c>
      <c r="K40" s="93">
        <f t="shared" si="0"/>
        <v>22770</v>
      </c>
    </row>
    <row r="41" spans="1:11" s="40" customFormat="1" x14ac:dyDescent="0.25">
      <c r="A41" s="28">
        <f t="shared" si="4"/>
        <v>31</v>
      </c>
      <c r="B41" s="47" t="s">
        <v>71</v>
      </c>
      <c r="C41" s="28" t="s">
        <v>40</v>
      </c>
      <c r="D41" s="33">
        <v>239</v>
      </c>
      <c r="E41" s="34">
        <v>55</v>
      </c>
      <c r="F41" s="30">
        <v>50</v>
      </c>
      <c r="G41" s="30">
        <v>60</v>
      </c>
      <c r="H41" s="31">
        <f t="shared" si="1"/>
        <v>55</v>
      </c>
      <c r="I41" s="31">
        <f t="shared" si="2"/>
        <v>5</v>
      </c>
      <c r="J41" s="31">
        <f t="shared" si="3"/>
        <v>9.0909090909090917</v>
      </c>
      <c r="K41" s="93">
        <f t="shared" si="0"/>
        <v>13145</v>
      </c>
    </row>
    <row r="42" spans="1:11" s="40" customFormat="1" x14ac:dyDescent="0.25">
      <c r="A42" s="28">
        <f t="shared" si="4"/>
        <v>32</v>
      </c>
      <c r="B42" s="47" t="s">
        <v>72</v>
      </c>
      <c r="C42" s="28" t="s">
        <v>40</v>
      </c>
      <c r="D42" s="33">
        <v>273</v>
      </c>
      <c r="E42" s="34">
        <v>55</v>
      </c>
      <c r="F42" s="30">
        <v>50</v>
      </c>
      <c r="G42" s="30">
        <v>60</v>
      </c>
      <c r="H42" s="31">
        <f t="shared" si="1"/>
        <v>55</v>
      </c>
      <c r="I42" s="31">
        <f t="shared" si="2"/>
        <v>5</v>
      </c>
      <c r="J42" s="31">
        <f t="shared" si="3"/>
        <v>9.0909090909090917</v>
      </c>
      <c r="K42" s="93">
        <f t="shared" si="0"/>
        <v>15015</v>
      </c>
    </row>
    <row r="43" spans="1:11" s="40" customFormat="1" x14ac:dyDescent="0.25">
      <c r="A43" s="28">
        <f t="shared" si="4"/>
        <v>33</v>
      </c>
      <c r="B43" s="47" t="s">
        <v>73</v>
      </c>
      <c r="C43" s="28" t="s">
        <v>40</v>
      </c>
      <c r="D43" s="33">
        <v>258</v>
      </c>
      <c r="E43" s="34">
        <v>110</v>
      </c>
      <c r="F43" s="30">
        <v>100</v>
      </c>
      <c r="G43" s="30">
        <v>70</v>
      </c>
      <c r="H43" s="31">
        <f t="shared" si="1"/>
        <v>93.33</v>
      </c>
      <c r="I43" s="31">
        <f t="shared" si="2"/>
        <v>20.816659994661343</v>
      </c>
      <c r="J43" s="31">
        <f t="shared" si="3"/>
        <v>22.30436086431088</v>
      </c>
      <c r="K43" s="93">
        <f t="shared" si="0"/>
        <v>24079.14</v>
      </c>
    </row>
    <row r="44" spans="1:11" s="40" customFormat="1" x14ac:dyDescent="0.25">
      <c r="A44" s="28">
        <f t="shared" si="4"/>
        <v>34</v>
      </c>
      <c r="B44" s="47" t="s">
        <v>74</v>
      </c>
      <c r="C44" s="28" t="s">
        <v>40</v>
      </c>
      <c r="D44" s="33">
        <v>313</v>
      </c>
      <c r="E44" s="34">
        <v>55</v>
      </c>
      <c r="F44" s="30">
        <v>50</v>
      </c>
      <c r="G44" s="30">
        <v>60</v>
      </c>
      <c r="H44" s="31">
        <f t="shared" si="1"/>
        <v>55</v>
      </c>
      <c r="I44" s="31">
        <f t="shared" si="2"/>
        <v>5</v>
      </c>
      <c r="J44" s="31">
        <f t="shared" si="3"/>
        <v>9.0909090909090917</v>
      </c>
      <c r="K44" s="93">
        <f t="shared" si="0"/>
        <v>17215</v>
      </c>
    </row>
    <row r="45" spans="1:11" s="40" customFormat="1" x14ac:dyDescent="0.25">
      <c r="A45" s="28">
        <f t="shared" si="4"/>
        <v>35</v>
      </c>
      <c r="B45" s="47" t="s">
        <v>75</v>
      </c>
      <c r="C45" s="28" t="s">
        <v>40</v>
      </c>
      <c r="D45" s="33">
        <v>279</v>
      </c>
      <c r="E45" s="34">
        <v>55</v>
      </c>
      <c r="F45" s="30">
        <v>50</v>
      </c>
      <c r="G45" s="30">
        <v>70</v>
      </c>
      <c r="H45" s="31">
        <f t="shared" si="1"/>
        <v>58.33</v>
      </c>
      <c r="I45" s="31">
        <f t="shared" si="2"/>
        <v>10.408329997330648</v>
      </c>
      <c r="J45" s="31">
        <f t="shared" si="3"/>
        <v>17.843871073771041</v>
      </c>
      <c r="K45" s="93">
        <f t="shared" si="0"/>
        <v>16274.07</v>
      </c>
    </row>
    <row r="46" spans="1:11" s="40" customFormat="1" x14ac:dyDescent="0.25">
      <c r="A46" s="28">
        <f t="shared" si="4"/>
        <v>36</v>
      </c>
      <c r="B46" s="47" t="s">
        <v>76</v>
      </c>
      <c r="C46" s="28" t="s">
        <v>40</v>
      </c>
      <c r="D46" s="33">
        <v>192</v>
      </c>
      <c r="E46" s="34">
        <v>135</v>
      </c>
      <c r="F46" s="30">
        <v>125</v>
      </c>
      <c r="G46" s="30">
        <v>70</v>
      </c>
      <c r="H46" s="31">
        <f t="shared" si="1"/>
        <v>110</v>
      </c>
      <c r="I46" s="31">
        <f t="shared" si="2"/>
        <v>35</v>
      </c>
      <c r="J46" s="31">
        <f t="shared" si="3"/>
        <v>31.818181818181817</v>
      </c>
      <c r="K46" s="93">
        <f t="shared" si="0"/>
        <v>21120</v>
      </c>
    </row>
    <row r="47" spans="1:11" s="40" customFormat="1" x14ac:dyDescent="0.25">
      <c r="A47" s="28">
        <f t="shared" si="4"/>
        <v>37</v>
      </c>
      <c r="B47" s="48" t="s">
        <v>77</v>
      </c>
      <c r="C47" s="28" t="s">
        <v>40</v>
      </c>
      <c r="D47" s="33">
        <v>257</v>
      </c>
      <c r="E47" s="34">
        <v>110</v>
      </c>
      <c r="F47" s="30">
        <v>100</v>
      </c>
      <c r="G47" s="30">
        <v>70</v>
      </c>
      <c r="H47" s="31">
        <f t="shared" si="1"/>
        <v>93.33</v>
      </c>
      <c r="I47" s="31">
        <f t="shared" si="2"/>
        <v>20.816659994661343</v>
      </c>
      <c r="J47" s="31">
        <f t="shared" si="3"/>
        <v>22.30436086431088</v>
      </c>
      <c r="K47" s="93">
        <f t="shared" si="0"/>
        <v>23985.81</v>
      </c>
    </row>
    <row r="48" spans="1:11" s="40" customFormat="1" x14ac:dyDescent="0.25">
      <c r="A48" s="28">
        <f t="shared" si="4"/>
        <v>38</v>
      </c>
      <c r="B48" s="29" t="s">
        <v>78</v>
      </c>
      <c r="C48" s="28" t="s">
        <v>40</v>
      </c>
      <c r="D48" s="33">
        <v>491</v>
      </c>
      <c r="E48" s="34">
        <v>55</v>
      </c>
      <c r="F48" s="30">
        <v>50</v>
      </c>
      <c r="G48" s="30">
        <v>60</v>
      </c>
      <c r="H48" s="31">
        <f t="shared" si="1"/>
        <v>55</v>
      </c>
      <c r="I48" s="31">
        <f t="shared" si="2"/>
        <v>5</v>
      </c>
      <c r="J48" s="31">
        <f t="shared" si="3"/>
        <v>9.0909090909090917</v>
      </c>
      <c r="K48" s="93">
        <f t="shared" si="0"/>
        <v>27005</v>
      </c>
    </row>
    <row r="49" spans="1:21" s="40" customFormat="1" x14ac:dyDescent="0.25">
      <c r="A49" s="28">
        <f t="shared" si="4"/>
        <v>39</v>
      </c>
      <c r="B49" s="29" t="s">
        <v>79</v>
      </c>
      <c r="C49" s="28" t="s">
        <v>40</v>
      </c>
      <c r="D49" s="33">
        <v>501</v>
      </c>
      <c r="E49" s="34">
        <v>55</v>
      </c>
      <c r="F49" s="30">
        <v>50</v>
      </c>
      <c r="G49" s="30">
        <v>60</v>
      </c>
      <c r="H49" s="31">
        <f t="shared" si="1"/>
        <v>55</v>
      </c>
      <c r="I49" s="31">
        <f t="shared" si="2"/>
        <v>5</v>
      </c>
      <c r="J49" s="31">
        <f t="shared" si="3"/>
        <v>9.0909090909090917</v>
      </c>
      <c r="K49" s="93">
        <f t="shared" si="0"/>
        <v>27555</v>
      </c>
    </row>
    <row r="50" spans="1:21" x14ac:dyDescent="0.25">
      <c r="A50" s="56" t="s">
        <v>16</v>
      </c>
      <c r="B50" s="57"/>
      <c r="C50" s="57"/>
      <c r="D50" s="57"/>
      <c r="E50" s="57"/>
      <c r="F50" s="57"/>
      <c r="G50" s="57"/>
      <c r="H50" s="57"/>
      <c r="I50" s="57"/>
      <c r="J50" s="58"/>
      <c r="K50" s="94">
        <f>SUM(K11:K49)</f>
        <v>1000023.4600000002</v>
      </c>
      <c r="U50" s="49"/>
    </row>
    <row r="51" spans="1:21" x14ac:dyDescent="0.25">
      <c r="B51" s="50" t="s">
        <v>60</v>
      </c>
      <c r="C51" s="50"/>
      <c r="D51" s="51"/>
      <c r="E51" s="50"/>
      <c r="F51" s="50"/>
      <c r="G51" s="52"/>
    </row>
    <row r="52" spans="1:21" x14ac:dyDescent="0.25">
      <c r="B52" s="50" t="s">
        <v>61</v>
      </c>
      <c r="C52" s="50"/>
      <c r="D52" s="51"/>
      <c r="E52" s="50"/>
      <c r="F52" s="50"/>
    </row>
    <row r="53" spans="1:21" x14ac:dyDescent="0.25">
      <c r="B53" s="50" t="s">
        <v>62</v>
      </c>
      <c r="C53" s="50"/>
      <c r="D53" s="51"/>
      <c r="E53" s="50"/>
      <c r="F53" s="50"/>
    </row>
    <row r="54" spans="1:21" x14ac:dyDescent="0.25">
      <c r="B54" s="50" t="s">
        <v>63</v>
      </c>
      <c r="C54" s="50"/>
      <c r="D54" s="51"/>
      <c r="E54" s="50"/>
      <c r="F54" s="50"/>
    </row>
  </sheetData>
  <mergeCells count="12">
    <mergeCell ref="I1:K1"/>
    <mergeCell ref="A2:K4"/>
    <mergeCell ref="A50:J50"/>
    <mergeCell ref="A7:B7"/>
    <mergeCell ref="C7:K7"/>
    <mergeCell ref="A8:B8"/>
    <mergeCell ref="C8:K8"/>
    <mergeCell ref="A9:K9"/>
    <mergeCell ref="A5:B5"/>
    <mergeCell ref="C5:K5"/>
    <mergeCell ref="A6:B6"/>
    <mergeCell ref="C6:K6"/>
  </mergeCells>
  <pageMargins left="0.39370078740157483" right="0.39370078740157483" top="0.19685039370078741" bottom="0.19685039370078741" header="0.31496062992125984" footer="0.31496062992125984"/>
  <pageSetup paperSize="9" scale="55" orientation="landscape" r:id="rId1"/>
  <rowBreaks count="1" manualBreakCount="1">
    <brk id="2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D31" sqref="D31"/>
    </sheetView>
  </sheetViews>
  <sheetFormatPr defaultRowHeight="15" customHeight="1" x14ac:dyDescent="0.25"/>
  <cols>
    <col min="5" max="5" width="13.42578125" bestFit="1" customWidth="1"/>
    <col min="8" max="8" width="10.42578125" bestFit="1" customWidth="1"/>
    <col min="9" max="10" width="10.85546875" bestFit="1" customWidth="1"/>
    <col min="11" max="11" width="16.42578125" bestFit="1" customWidth="1"/>
  </cols>
  <sheetData>
    <row r="1" spans="1:11" ht="15" customHeight="1" x14ac:dyDescent="0.25">
      <c r="A1" s="79" t="s">
        <v>2</v>
      </c>
      <c r="B1" s="80"/>
      <c r="C1" s="81" t="s">
        <v>3</v>
      </c>
      <c r="D1" s="82"/>
      <c r="E1" s="82"/>
      <c r="F1" s="82"/>
      <c r="G1" s="82"/>
      <c r="H1" s="82"/>
      <c r="I1" s="82"/>
      <c r="J1" s="82"/>
      <c r="K1" s="83"/>
    </row>
    <row r="2" spans="1:11" ht="15" customHeight="1" x14ac:dyDescent="0.3">
      <c r="A2" s="84" t="s">
        <v>4</v>
      </c>
      <c r="B2" s="85"/>
      <c r="C2" s="86" t="s">
        <v>39</v>
      </c>
      <c r="D2" s="87"/>
      <c r="E2" s="87"/>
      <c r="F2" s="87"/>
      <c r="G2" s="87"/>
      <c r="H2" s="87"/>
      <c r="I2" s="87"/>
      <c r="J2" s="87"/>
      <c r="K2" s="88"/>
    </row>
    <row r="3" spans="1:11" ht="15" customHeight="1" x14ac:dyDescent="0.25">
      <c r="A3" s="86" t="s">
        <v>5</v>
      </c>
      <c r="B3" s="88"/>
      <c r="C3" s="89" t="s">
        <v>38</v>
      </c>
      <c r="D3" s="90"/>
      <c r="E3" s="90"/>
      <c r="F3" s="90"/>
      <c r="G3" s="90"/>
      <c r="H3" s="90"/>
      <c r="I3" s="90"/>
      <c r="J3" s="90"/>
      <c r="K3" s="91"/>
    </row>
    <row r="4" spans="1:11" ht="15" customHeight="1" x14ac:dyDescent="0.25">
      <c r="A4" s="73" t="s">
        <v>6</v>
      </c>
      <c r="B4" s="74"/>
      <c r="C4" s="74"/>
      <c r="D4" s="74"/>
      <c r="E4" s="74"/>
      <c r="F4" s="74"/>
      <c r="G4" s="74"/>
      <c r="H4" s="74"/>
      <c r="I4" s="74"/>
      <c r="J4" s="74"/>
      <c r="K4" s="75"/>
    </row>
    <row r="5" spans="1:11" ht="15" customHeight="1" x14ac:dyDescent="0.25">
      <c r="A5" s="4"/>
      <c r="B5" s="6" t="s">
        <v>7</v>
      </c>
      <c r="C5" s="5" t="s">
        <v>8</v>
      </c>
      <c r="D5" s="14" t="s">
        <v>9</v>
      </c>
      <c r="E5" s="14" t="s">
        <v>10</v>
      </c>
      <c r="F5" s="4" t="s">
        <v>11</v>
      </c>
      <c r="G5" s="4" t="s">
        <v>12</v>
      </c>
      <c r="H5" s="10" t="s">
        <v>17</v>
      </c>
      <c r="I5" s="4" t="s">
        <v>13</v>
      </c>
      <c r="J5" s="4" t="s">
        <v>14</v>
      </c>
      <c r="K5" s="4" t="s">
        <v>15</v>
      </c>
    </row>
    <row r="6" spans="1:11" ht="15" customHeight="1" x14ac:dyDescent="0.25">
      <c r="A6" s="18">
        <v>1</v>
      </c>
      <c r="B6" s="19" t="s">
        <v>21</v>
      </c>
      <c r="C6" s="18" t="s">
        <v>20</v>
      </c>
      <c r="D6" s="25">
        <v>4</v>
      </c>
      <c r="E6" s="26"/>
      <c r="F6" s="21"/>
      <c r="G6" s="20"/>
      <c r="H6" s="22">
        <v>151.13</v>
      </c>
      <c r="I6" s="23" t="e">
        <v>#DIV/0!</v>
      </c>
      <c r="J6" s="23" t="e">
        <v>#DIV/0!</v>
      </c>
      <c r="K6" s="24">
        <v>151130</v>
      </c>
    </row>
    <row r="7" spans="1:11" ht="15" customHeight="1" x14ac:dyDescent="0.25">
      <c r="A7" s="12">
        <v>2</v>
      </c>
      <c r="B7" s="17" t="s">
        <v>22</v>
      </c>
      <c r="C7" s="12" t="s">
        <v>20</v>
      </c>
      <c r="D7" s="1">
        <v>30</v>
      </c>
      <c r="E7" s="2"/>
      <c r="F7" s="16"/>
      <c r="G7" s="15"/>
      <c r="H7" s="11">
        <v>430.13</v>
      </c>
      <c r="I7" s="7" t="e">
        <v>#DIV/0!</v>
      </c>
      <c r="J7" s="7" t="e">
        <v>#DIV/0!</v>
      </c>
      <c r="K7" s="8">
        <v>4301.3</v>
      </c>
    </row>
    <row r="8" spans="1:11" ht="15" customHeight="1" x14ac:dyDescent="0.25">
      <c r="A8" s="12">
        <v>3</v>
      </c>
      <c r="B8" s="17" t="s">
        <v>23</v>
      </c>
      <c r="C8" s="12" t="s">
        <v>20</v>
      </c>
      <c r="D8" s="12">
        <v>51</v>
      </c>
      <c r="E8" s="16"/>
      <c r="F8" s="16"/>
      <c r="G8" s="15"/>
      <c r="H8" s="11">
        <v>976.5</v>
      </c>
      <c r="I8" s="7" t="e">
        <v>#DIV/0!</v>
      </c>
      <c r="J8" s="7" t="e">
        <v>#DIV/0!</v>
      </c>
      <c r="K8" s="8">
        <v>49801.5</v>
      </c>
    </row>
    <row r="9" spans="1:11" ht="15" customHeight="1" x14ac:dyDescent="0.25">
      <c r="A9" s="12">
        <v>4</v>
      </c>
      <c r="B9" s="17" t="s">
        <v>24</v>
      </c>
      <c r="C9" s="12" t="s">
        <v>20</v>
      </c>
      <c r="D9" s="12">
        <v>61</v>
      </c>
      <c r="E9" s="16"/>
      <c r="F9" s="16"/>
      <c r="G9" s="15"/>
      <c r="H9" s="11">
        <v>460.35</v>
      </c>
      <c r="I9" s="7" t="e">
        <v>#DIV/0!</v>
      </c>
      <c r="J9" s="7" t="e">
        <v>#DIV/0!</v>
      </c>
      <c r="K9" s="8">
        <v>28081.35</v>
      </c>
    </row>
    <row r="10" spans="1:11" ht="15" customHeight="1" x14ac:dyDescent="0.25">
      <c r="A10" s="12">
        <v>5</v>
      </c>
      <c r="B10" s="17" t="s">
        <v>25</v>
      </c>
      <c r="C10" s="12" t="s">
        <v>20</v>
      </c>
      <c r="D10" s="12">
        <v>75</v>
      </c>
      <c r="E10" s="16"/>
      <c r="F10" s="16"/>
      <c r="G10" s="15"/>
      <c r="H10" s="11">
        <v>418.5</v>
      </c>
      <c r="I10" s="7" t="e">
        <v>#DIV/0!</v>
      </c>
      <c r="J10" s="7" t="e">
        <v>#DIV/0!</v>
      </c>
      <c r="K10" s="8">
        <v>31387.5</v>
      </c>
    </row>
    <row r="11" spans="1:11" ht="15" customHeight="1" x14ac:dyDescent="0.25">
      <c r="A11" s="12">
        <v>6</v>
      </c>
      <c r="B11" s="17" t="s">
        <v>26</v>
      </c>
      <c r="C11" s="12" t="s">
        <v>19</v>
      </c>
      <c r="D11" s="12">
        <v>106</v>
      </c>
      <c r="E11" s="16"/>
      <c r="F11" s="16"/>
      <c r="G11" s="15"/>
      <c r="H11" s="11">
        <v>46.5</v>
      </c>
      <c r="I11" s="7" t="e">
        <v>#DIV/0!</v>
      </c>
      <c r="J11" s="7" t="e">
        <v>#DIV/0!</v>
      </c>
      <c r="K11" s="8">
        <v>4929</v>
      </c>
    </row>
    <row r="12" spans="1:11" ht="15" customHeight="1" x14ac:dyDescent="0.25">
      <c r="A12" s="12">
        <v>7</v>
      </c>
      <c r="B12" s="17" t="s">
        <v>27</v>
      </c>
      <c r="C12" s="12" t="s">
        <v>20</v>
      </c>
      <c r="D12" s="12">
        <v>100</v>
      </c>
      <c r="E12" s="16"/>
      <c r="F12" s="16"/>
      <c r="G12" s="15"/>
      <c r="H12" s="11">
        <v>58.82</v>
      </c>
      <c r="I12" s="7" t="e">
        <v>#DIV/0!</v>
      </c>
      <c r="J12" s="7" t="e">
        <v>#DIV/0!</v>
      </c>
      <c r="K12" s="8">
        <v>5882</v>
      </c>
    </row>
    <row r="13" spans="1:11" ht="15" customHeight="1" x14ac:dyDescent="0.25">
      <c r="A13" s="12">
        <v>8</v>
      </c>
      <c r="B13" s="17" t="s">
        <v>28</v>
      </c>
      <c r="C13" s="12" t="s">
        <v>20</v>
      </c>
      <c r="D13" s="12">
        <v>966</v>
      </c>
      <c r="E13" s="16"/>
      <c r="F13" s="16"/>
      <c r="G13" s="15"/>
      <c r="H13" s="11">
        <v>220.88</v>
      </c>
      <c r="I13" s="7" t="e">
        <v>#DIV/0!</v>
      </c>
      <c r="J13" s="7" t="e">
        <v>#DIV/0!</v>
      </c>
      <c r="K13" s="8">
        <v>213370.08</v>
      </c>
    </row>
    <row r="14" spans="1:11" ht="15" customHeight="1" x14ac:dyDescent="0.25">
      <c r="A14" s="12">
        <v>9</v>
      </c>
      <c r="B14" s="17" t="s">
        <v>29</v>
      </c>
      <c r="C14" s="12" t="s">
        <v>20</v>
      </c>
      <c r="D14" s="12">
        <v>90</v>
      </c>
      <c r="E14" s="16"/>
      <c r="F14" s="16"/>
      <c r="G14" s="15"/>
      <c r="H14" s="11">
        <v>102.3</v>
      </c>
      <c r="I14" s="7" t="e">
        <v>#DIV/0!</v>
      </c>
      <c r="J14" s="7" t="e">
        <v>#DIV/0!</v>
      </c>
      <c r="K14" s="8">
        <v>9207</v>
      </c>
    </row>
    <row r="15" spans="1:11" ht="15" customHeight="1" x14ac:dyDescent="0.25">
      <c r="A15" s="12">
        <v>10</v>
      </c>
      <c r="B15" s="17" t="s">
        <v>30</v>
      </c>
      <c r="C15" s="12" t="s">
        <v>20</v>
      </c>
      <c r="D15" s="12">
        <v>425</v>
      </c>
      <c r="E15" s="16"/>
      <c r="F15" s="16"/>
      <c r="G15" s="15"/>
      <c r="H15" s="11">
        <v>604.5</v>
      </c>
      <c r="I15" s="7" t="e">
        <v>#DIV/0!</v>
      </c>
      <c r="J15" s="7" t="e">
        <v>#DIV/0!</v>
      </c>
      <c r="K15" s="8">
        <v>256912.5</v>
      </c>
    </row>
    <row r="16" spans="1:11" ht="15" customHeight="1" x14ac:dyDescent="0.25">
      <c r="A16" s="12">
        <v>11</v>
      </c>
      <c r="B16" s="17" t="s">
        <v>31</v>
      </c>
      <c r="C16" s="12" t="s">
        <v>20</v>
      </c>
      <c r="D16" s="12">
        <v>20</v>
      </c>
      <c r="E16" s="16"/>
      <c r="F16" s="16"/>
      <c r="G16" s="15"/>
      <c r="H16" s="11">
        <v>1395</v>
      </c>
      <c r="I16" s="7" t="e">
        <v>#DIV/0!</v>
      </c>
      <c r="J16" s="7" t="e">
        <v>#DIV/0!</v>
      </c>
      <c r="K16" s="8">
        <v>27900</v>
      </c>
    </row>
    <row r="17" spans="1:11" ht="15" customHeight="1" x14ac:dyDescent="0.25">
      <c r="A17" s="12">
        <v>12</v>
      </c>
      <c r="B17" s="17" t="s">
        <v>32</v>
      </c>
      <c r="C17" s="12" t="s">
        <v>19</v>
      </c>
      <c r="D17" s="12">
        <v>19</v>
      </c>
      <c r="E17" s="16"/>
      <c r="F17" s="16"/>
      <c r="G17" s="15"/>
      <c r="H17" s="11">
        <v>2208.75</v>
      </c>
      <c r="I17" s="7" t="e">
        <v>#DIV/0!</v>
      </c>
      <c r="J17" s="7" t="e">
        <v>#DIV/0!</v>
      </c>
      <c r="K17" s="8">
        <v>41966.25</v>
      </c>
    </row>
    <row r="18" spans="1:11" ht="15" customHeight="1" x14ac:dyDescent="0.25">
      <c r="A18" s="12">
        <v>13</v>
      </c>
      <c r="B18" s="17" t="s">
        <v>33</v>
      </c>
      <c r="C18" s="12" t="s">
        <v>19</v>
      </c>
      <c r="D18" s="12">
        <v>147</v>
      </c>
      <c r="E18" s="16"/>
      <c r="F18" s="16"/>
      <c r="G18" s="15"/>
      <c r="H18" s="11">
        <v>3301.5</v>
      </c>
      <c r="I18" s="7" t="e">
        <v>#DIV/0!</v>
      </c>
      <c r="J18" s="7" t="e">
        <v>#DIV/0!</v>
      </c>
      <c r="K18" s="8">
        <v>485320.5</v>
      </c>
    </row>
    <row r="19" spans="1:11" ht="15" customHeight="1" x14ac:dyDescent="0.25">
      <c r="A19" s="12">
        <v>14</v>
      </c>
      <c r="B19" s="17" t="s">
        <v>34</v>
      </c>
      <c r="C19" s="12" t="s">
        <v>19</v>
      </c>
      <c r="D19" s="12">
        <v>89</v>
      </c>
      <c r="E19" s="16"/>
      <c r="F19" s="16"/>
      <c r="G19" s="15"/>
      <c r="H19" s="11">
        <v>4533.75</v>
      </c>
      <c r="I19" s="7" t="e">
        <v>#DIV/0!</v>
      </c>
      <c r="J19" s="7" t="e">
        <v>#DIV/0!</v>
      </c>
      <c r="K19" s="8">
        <v>403503.75</v>
      </c>
    </row>
    <row r="20" spans="1:11" ht="15" customHeight="1" x14ac:dyDescent="0.25">
      <c r="A20" s="12">
        <v>15</v>
      </c>
      <c r="B20" s="17" t="s">
        <v>35</v>
      </c>
      <c r="C20" s="12" t="s">
        <v>19</v>
      </c>
      <c r="D20" s="12">
        <v>35</v>
      </c>
      <c r="E20" s="16"/>
      <c r="F20" s="16"/>
      <c r="G20" s="15"/>
      <c r="H20" s="11">
        <v>1511.25</v>
      </c>
      <c r="I20" s="7" t="e">
        <v>#DIV/0!</v>
      </c>
      <c r="J20" s="7" t="e">
        <v>#DIV/0!</v>
      </c>
      <c r="K20" s="8">
        <v>52893.75</v>
      </c>
    </row>
    <row r="21" spans="1:11" ht="15" customHeight="1" x14ac:dyDescent="0.25">
      <c r="A21" s="12">
        <v>16</v>
      </c>
      <c r="B21" s="17" t="s">
        <v>36</v>
      </c>
      <c r="C21" s="12" t="s">
        <v>20</v>
      </c>
      <c r="D21" s="12">
        <v>4</v>
      </c>
      <c r="E21" s="16"/>
      <c r="F21" s="16"/>
      <c r="G21" s="15"/>
      <c r="H21" s="11">
        <v>1088.0999999999999</v>
      </c>
      <c r="I21" s="7" t="e">
        <v>#DIV/0!</v>
      </c>
      <c r="J21" s="7" t="e">
        <v>#DIV/0!</v>
      </c>
      <c r="K21" s="8">
        <v>4352.3999999999996</v>
      </c>
    </row>
    <row r="22" spans="1:11" ht="15" customHeight="1" x14ac:dyDescent="0.3">
      <c r="A22" s="76" t="s">
        <v>16</v>
      </c>
      <c r="B22" s="77"/>
      <c r="C22" s="77"/>
      <c r="D22" s="77"/>
      <c r="E22" s="77"/>
      <c r="F22" s="77"/>
      <c r="G22" s="77"/>
      <c r="H22" s="77"/>
      <c r="I22" s="77"/>
      <c r="J22" s="78"/>
      <c r="K22" s="9">
        <v>1770938.88</v>
      </c>
    </row>
    <row r="23" spans="1:11" ht="15" customHeight="1" x14ac:dyDescent="0.3">
      <c r="A23" s="3"/>
      <c r="B23" s="13" t="s">
        <v>37</v>
      </c>
      <c r="C23" s="13"/>
      <c r="D23" s="13"/>
      <c r="E23" s="13"/>
      <c r="F23" s="13"/>
      <c r="G23" s="13"/>
      <c r="H23" s="13"/>
      <c r="I23" s="3"/>
      <c r="J23" s="3"/>
      <c r="K23" s="3"/>
    </row>
  </sheetData>
  <mergeCells count="8">
    <mergeCell ref="A4:K4"/>
    <mergeCell ref="A22:J22"/>
    <mergeCell ref="A1:B1"/>
    <mergeCell ref="C1:K1"/>
    <mergeCell ref="A2:B2"/>
    <mergeCell ref="C2:K2"/>
    <mergeCell ref="A3:B3"/>
    <mergeCell ref="C3:K3"/>
  </mergeCells>
  <pageMargins left="0.78740157499999996" right="0.78740157499999996" top="0.984251969" bottom="0.984251969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Лист4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Хатунцев Юрий Владимирович</cp:lastModifiedBy>
  <cp:lastPrinted>2021-08-12T10:53:21Z</cp:lastPrinted>
  <dcterms:created xsi:type="dcterms:W3CDTF">2017-07-07T10:59:11Z</dcterms:created>
  <dcterms:modified xsi:type="dcterms:W3CDTF">2021-08-25T06:55:58Z</dcterms:modified>
</cp:coreProperties>
</file>