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 defaultThemeVersion="124226"/>
  <bookViews>
    <workbookView xWindow="-15" yWindow="-15" windowWidth="14400" windowHeight="12735"/>
  </bookViews>
  <sheets>
    <sheet name="приборы" sheetId="23" r:id="rId1"/>
  </sheets>
  <definedNames>
    <definedName name="_xlnm.Print_Area" localSheetId="0">приборы!$A$1:$P$20</definedName>
  </definedNames>
  <calcPr calcId="125725" refMode="R1C1"/>
</workbook>
</file>

<file path=xl/calcChain.xml><?xml version="1.0" encoding="utf-8"?>
<calcChain xmlns="http://schemas.openxmlformats.org/spreadsheetml/2006/main">
  <c r="L10" i="23"/>
  <c r="M10" s="1"/>
  <c r="N10" s="1"/>
  <c r="O10" s="1"/>
  <c r="I10"/>
  <c r="J10" s="1"/>
  <c r="K10" s="1"/>
  <c r="P10" l="1"/>
  <c r="L9"/>
  <c r="M9" s="1"/>
  <c r="N9" s="1"/>
  <c r="O9" s="1"/>
  <c r="I9"/>
  <c r="J9" s="1"/>
  <c r="K9" s="1"/>
  <c r="I11"/>
  <c r="J11" s="1"/>
  <c r="K11" s="1"/>
  <c r="L11"/>
  <c r="M11" s="1"/>
  <c r="N11" s="1"/>
  <c r="O11" s="1"/>
  <c r="P9" l="1"/>
  <c r="O12"/>
  <c r="I13" s="1"/>
  <c r="P11"/>
  <c r="M12"/>
  <c r="N12"/>
  <c r="P12" l="1"/>
</calcChain>
</file>

<file path=xl/sharedStrings.xml><?xml version="1.0" encoding="utf-8"?>
<sst xmlns="http://schemas.openxmlformats.org/spreadsheetml/2006/main" count="44" uniqueCount="42">
  <si>
    <t>№</t>
  </si>
  <si>
    <t>Наименование предмета контракта</t>
  </si>
  <si>
    <t>Существенные условия исполнения контракта</t>
  </si>
  <si>
    <t>Ед. изм</t>
  </si>
  <si>
    <t>Кол-во</t>
  </si>
  <si>
    <t>Коммерческие предложения (руб./ед.изм.)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</si>
  <si>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</si>
  <si>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</si>
  <si>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</si>
  <si>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Цена за единицу изм. (руб.)</t>
  </si>
  <si>
    <t>Цена за единицу изм. с округлением (вниз) до сотых долей после запятой (руб.)</t>
  </si>
  <si>
    <t xml:space="preserve">* При определении Н(М)ЦК, ЦКЕП контракта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Н(М)ЦК, ЦКЕП, может привести к формированию цены контракта и цены за единицу товара (работы, услуги) с дробными значениями (количество знаков после запятой превышает 2). Большинство бухгалтерских программ, а также программное обеспечение реестра контрактов не позволяет проводить операции с такими значениями. Поэтому в случае необходимости Заказчиком применяется округление  (вниз) таких показателей.
</t>
  </si>
  <si>
    <t xml:space="preserve">                                                                                                                                 </t>
  </si>
  <si>
    <t xml:space="preserve">Поставщик №1 </t>
  </si>
  <si>
    <t>Поставщик №2</t>
  </si>
  <si>
    <t xml:space="preserve">Поставщик №3 </t>
  </si>
  <si>
    <t>Наименование закупки (предмет договора)</t>
  </si>
  <si>
    <t>Используемый метод определения НМЦ</t>
  </si>
  <si>
    <t>Метод сопоставимых рыночных цен (анализа рынка)</t>
  </si>
  <si>
    <t>Срок поставки (выполнения работ, оказания услуг)</t>
  </si>
  <si>
    <t>Расчет НМЦ</t>
  </si>
  <si>
    <t>Информация о запросах ценовых предложений (коммерческих предложений)</t>
  </si>
  <si>
    <t xml:space="preserve">Работник подразделения,
ответственного за расчет НМЦ:
</t>
  </si>
  <si>
    <t>(должность)</t>
  </si>
  <si>
    <t>(подпись/расшифровка подписи)</t>
  </si>
  <si>
    <t>ЧАСТЬ III. ОБОСНОВАНИЕ НАЧАЛЬНОЙ (МАКСИМАЛЬНОЙ) ЦЕНЫ ДОГОВОРА</t>
  </si>
  <si>
    <t>Однородность совокупности значений выявленных цен, используемых в расчете Н(М)ЦД, ЦДЕП</t>
  </si>
  <si>
    <t>Н(М)ЦД, ЦДЕП, определяемая методом сопоставимых рыночных цен (анализа рынка)*</t>
  </si>
  <si>
    <r>
      <rPr>
        <b/>
        <sz val="10"/>
        <color indexed="8"/>
        <rFont val="Times New Roman"/>
        <family val="1"/>
        <charset val="204"/>
      </rPr>
      <t>Расчет Н(М)ЦД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</si>
  <si>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В результате проведенного расчета Н(М)Ц суммы единиц ТРУ составила:</t>
  </si>
  <si>
    <t>шт</t>
  </si>
  <si>
    <t>Н(М)Ц, за единицу (руб.)     c НДС</t>
  </si>
  <si>
    <t>Н(М)Ц, за единицу (руб.)   без НДС</t>
  </si>
  <si>
    <t>Поставка серверов в сборе</t>
  </si>
  <si>
    <t>до 31 декабря 2022г.</t>
  </si>
  <si>
    <t>Сервер (тип 1) в сборе</t>
  </si>
  <si>
    <t>Сервер (тип 2) в сборе</t>
  </si>
  <si>
    <t>Сервер (тип 3) в сборе</t>
  </si>
  <si>
    <t>Начальник ОИТ</t>
  </si>
  <si>
    <t>Тлеуов И.К./_____________/</t>
  </si>
  <si>
    <t xml:space="preserve">Дата подготовки обоснования НМЦ  25.04.2022г. </t>
  </si>
  <si>
    <t xml:space="preserve">Итого НМЦ суммы цен за единицу ТРУ устанавливается в размере: 5 480 395,32 рублей с НДС / 4 566 996,10 рублей без НДС                  
</t>
  </si>
</sst>
</file>

<file path=xl/styles.xml><?xml version="1.0" encoding="utf-8"?>
<styleSheet xmlns="http://schemas.openxmlformats.org/spreadsheetml/2006/main">
  <numFmts count="1">
    <numFmt numFmtId="164" formatCode="0.00000"/>
  </numFmts>
  <fonts count="14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7" fillId="0" borderId="0" xfId="0" applyFont="1"/>
    <xf numFmtId="0" fontId="10" fillId="0" borderId="0" xfId="0" applyFont="1"/>
    <xf numFmtId="0" fontId="5" fillId="0" borderId="0" xfId="0" applyFont="1"/>
    <xf numFmtId="0" fontId="6" fillId="0" borderId="0" xfId="0" applyFont="1" applyFill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top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4" fontId="1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10" fillId="0" borderId="0" xfId="0" applyNumberFormat="1" applyFont="1" applyAlignment="1">
      <alignment horizontal="center"/>
    </xf>
    <xf numFmtId="4" fontId="5" fillId="0" borderId="0" xfId="0" applyNumberFormat="1" applyFont="1" applyFill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center" vertical="top" wrapText="1"/>
    </xf>
    <xf numFmtId="4" fontId="12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Border="1" applyAlignment="1">
      <alignment vertical="center"/>
    </xf>
    <xf numFmtId="4" fontId="6" fillId="0" borderId="0" xfId="0" applyNumberFormat="1" applyFont="1" applyFill="1" applyAlignment="1" applyProtection="1">
      <alignment vertical="center"/>
      <protection locked="0"/>
    </xf>
    <xf numFmtId="0" fontId="7" fillId="0" borderId="1" xfId="0" applyFont="1" applyBorder="1"/>
    <xf numFmtId="4" fontId="8" fillId="0" borderId="0" xfId="0" applyNumberFormat="1" applyFont="1"/>
    <xf numFmtId="4" fontId="5" fillId="0" borderId="0" xfId="0" applyNumberFormat="1" applyFont="1" applyAlignment="1" applyProtection="1">
      <alignment wrapText="1"/>
      <protection locked="0"/>
    </xf>
    <xf numFmtId="4" fontId="7" fillId="0" borderId="8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wrapText="1"/>
      <protection locked="0"/>
    </xf>
    <xf numFmtId="0" fontId="11" fillId="0" borderId="1" xfId="0" applyFont="1" applyBorder="1"/>
    <xf numFmtId="0" fontId="11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2" borderId="0" xfId="0" applyFont="1" applyFill="1" applyAlignment="1">
      <alignment horizontal="left" wrapText="1"/>
    </xf>
    <xf numFmtId="0" fontId="9" fillId="0" borderId="0" xfId="0" applyFont="1" applyAlignment="1">
      <alignment horizontal="left"/>
    </xf>
    <xf numFmtId="0" fontId="9" fillId="2" borderId="0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7</xdr:row>
      <xdr:rowOff>952500</xdr:rowOff>
    </xdr:from>
    <xdr:to>
      <xdr:col>11</xdr:col>
      <xdr:colOff>0</xdr:colOff>
      <xdr:row>7</xdr:row>
      <xdr:rowOff>1304925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29850" y="2152650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</xdr:colOff>
      <xdr:row>7</xdr:row>
      <xdr:rowOff>923925</xdr:rowOff>
    </xdr:from>
    <xdr:to>
      <xdr:col>9</xdr:col>
      <xdr:colOff>1019175</xdr:colOff>
      <xdr:row>7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201150" y="212407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19050</xdr:colOff>
      <xdr:row>7</xdr:row>
      <xdr:rowOff>1600200</xdr:rowOff>
    </xdr:from>
    <xdr:to>
      <xdr:col>11</xdr:col>
      <xdr:colOff>1504950</xdr:colOff>
      <xdr:row>7</xdr:row>
      <xdr:rowOff>1962150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182350" y="280035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266700</xdr:colOff>
      <xdr:row>7</xdr:row>
      <xdr:rowOff>1400175</xdr:rowOff>
    </xdr:from>
    <xdr:to>
      <xdr:col>11</xdr:col>
      <xdr:colOff>419100</xdr:colOff>
      <xdr:row>7</xdr:row>
      <xdr:rowOff>1628775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2600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0"/>
  <sheetViews>
    <sheetView tabSelected="1" view="pageBreakPreview" zoomScale="80" zoomScaleNormal="112" zoomScaleSheetLayoutView="80" workbookViewId="0">
      <selection activeCell="I13" sqref="I13"/>
    </sheetView>
  </sheetViews>
  <sheetFormatPr defaultRowHeight="12.75"/>
  <cols>
    <col min="1" max="1" width="7.5703125" style="1" customWidth="1"/>
    <col min="2" max="2" width="49" style="1" customWidth="1"/>
    <col min="3" max="3" width="22" style="1" customWidth="1"/>
    <col min="4" max="4" width="6.7109375" style="1" customWidth="1"/>
    <col min="5" max="5" width="6.85546875" style="1" customWidth="1"/>
    <col min="6" max="6" width="12.140625" style="16" customWidth="1"/>
    <col min="7" max="7" width="13.85546875" style="16" customWidth="1"/>
    <col min="8" max="8" width="13" style="16" customWidth="1"/>
    <col min="9" max="9" width="15.5703125" style="1" customWidth="1"/>
    <col min="10" max="10" width="15.42578125" style="1" customWidth="1"/>
    <col min="11" max="11" width="14.28515625" style="1" customWidth="1"/>
    <col min="12" max="12" width="22.7109375" style="1" customWidth="1"/>
    <col min="13" max="13" width="13.7109375" style="16" customWidth="1"/>
    <col min="14" max="14" width="14.42578125" style="16" customWidth="1"/>
    <col min="15" max="15" width="15.42578125" style="1" customWidth="1"/>
    <col min="16" max="21" width="15.7109375" style="16" customWidth="1"/>
    <col min="22" max="22" width="15.7109375" style="16" hidden="1" customWidth="1"/>
    <col min="23" max="23" width="11.85546875" style="1" hidden="1" customWidth="1"/>
    <col min="24" max="24" width="9.140625" style="1" hidden="1" customWidth="1"/>
    <col min="25" max="25" width="0" style="16" hidden="1" customWidth="1"/>
    <col min="26" max="16384" width="9.140625" style="1"/>
  </cols>
  <sheetData>
    <row r="1" spans="1:24" ht="16.5" customHeight="1">
      <c r="F1" s="44" t="s">
        <v>25</v>
      </c>
      <c r="L1" s="56" t="s">
        <v>12</v>
      </c>
      <c r="M1" s="57"/>
      <c r="N1" s="57"/>
      <c r="O1" s="57"/>
    </row>
    <row r="2" spans="1:24" ht="20.25" customHeight="1">
      <c r="A2" s="20"/>
      <c r="B2" s="65" t="s">
        <v>16</v>
      </c>
      <c r="C2" s="65"/>
      <c r="D2" s="20"/>
      <c r="E2" s="65" t="s">
        <v>33</v>
      </c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4" ht="21" customHeight="1">
      <c r="A3" s="20"/>
      <c r="B3" s="65" t="s">
        <v>17</v>
      </c>
      <c r="C3" s="65"/>
      <c r="D3" s="20"/>
      <c r="E3" s="65" t="s">
        <v>18</v>
      </c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24" ht="33" customHeight="1">
      <c r="A4" s="20"/>
      <c r="B4" s="65" t="s">
        <v>19</v>
      </c>
      <c r="C4" s="65"/>
      <c r="D4" s="20"/>
      <c r="E4" s="65" t="s">
        <v>34</v>
      </c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24" ht="22.5" customHeight="1">
      <c r="A5" s="65" t="s">
        <v>20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24" ht="39" customHeight="1">
      <c r="A6" s="20"/>
      <c r="B6" s="65" t="s">
        <v>21</v>
      </c>
      <c r="C6" s="65"/>
      <c r="D6" s="20"/>
      <c r="E6" s="20"/>
      <c r="F6" s="24"/>
      <c r="G6" s="24"/>
      <c r="H6" s="24"/>
      <c r="I6" s="20"/>
      <c r="J6" s="20"/>
      <c r="K6" s="20"/>
      <c r="L6" s="20"/>
      <c r="M6" s="24"/>
      <c r="N6" s="24"/>
      <c r="O6" s="20"/>
    </row>
    <row r="7" spans="1:24" ht="39" customHeight="1">
      <c r="A7" s="58" t="s">
        <v>0</v>
      </c>
      <c r="B7" s="58" t="s">
        <v>1</v>
      </c>
      <c r="C7" s="58" t="s">
        <v>2</v>
      </c>
      <c r="D7" s="58" t="s">
        <v>3</v>
      </c>
      <c r="E7" s="58" t="s">
        <v>4</v>
      </c>
      <c r="F7" s="60" t="s">
        <v>5</v>
      </c>
      <c r="G7" s="61"/>
      <c r="H7" s="62"/>
      <c r="I7" s="63" t="s">
        <v>26</v>
      </c>
      <c r="J7" s="63"/>
      <c r="K7" s="63"/>
      <c r="L7" s="64" t="s">
        <v>27</v>
      </c>
      <c r="M7" s="64"/>
      <c r="N7" s="64"/>
      <c r="O7" s="64"/>
    </row>
    <row r="8" spans="1:24" ht="159" customHeight="1">
      <c r="A8" s="59"/>
      <c r="B8" s="59"/>
      <c r="C8" s="58"/>
      <c r="D8" s="58"/>
      <c r="E8" s="58"/>
      <c r="F8" s="25" t="s">
        <v>13</v>
      </c>
      <c r="G8" s="25" t="s">
        <v>14</v>
      </c>
      <c r="H8" s="25" t="s">
        <v>15</v>
      </c>
      <c r="I8" s="5" t="s">
        <v>6</v>
      </c>
      <c r="J8" s="5" t="s">
        <v>7</v>
      </c>
      <c r="K8" s="5" t="s">
        <v>8</v>
      </c>
      <c r="L8" s="28" t="s">
        <v>28</v>
      </c>
      <c r="M8" s="40" t="s">
        <v>9</v>
      </c>
      <c r="N8" s="40" t="s">
        <v>10</v>
      </c>
      <c r="O8" s="11" t="s">
        <v>31</v>
      </c>
      <c r="P8" s="11" t="s">
        <v>32</v>
      </c>
      <c r="Q8" s="32"/>
      <c r="R8" s="32"/>
      <c r="S8" s="32"/>
      <c r="T8" s="32"/>
      <c r="U8" s="32"/>
      <c r="V8" s="32"/>
    </row>
    <row r="9" spans="1:24" ht="30.75" customHeight="1">
      <c r="A9" s="47">
        <v>1</v>
      </c>
      <c r="B9" s="54" t="s">
        <v>35</v>
      </c>
      <c r="C9" s="48"/>
      <c r="D9" s="35" t="s">
        <v>30</v>
      </c>
      <c r="E9" s="36">
        <v>1</v>
      </c>
      <c r="F9" s="49">
        <v>2874129</v>
      </c>
      <c r="G9" s="50">
        <v>2925079</v>
      </c>
      <c r="H9" s="50">
        <v>2899429</v>
      </c>
      <c r="I9" s="6">
        <f>AVERAGE(F9:H9)</f>
        <v>2899545.6666666665</v>
      </c>
      <c r="J9" s="7">
        <f>SQRT(((SUM((POWER(H9-I9,2)),(POWER(G9-I9,2)),(POWER(F9-I9,2)))/(COLUMNS(F9:H9)-1))))</f>
        <v>25475.200359041992</v>
      </c>
      <c r="K9" s="7">
        <f>J9/I9*100</f>
        <v>0.87859283100474217</v>
      </c>
      <c r="L9" s="8">
        <f>((E9/3)*(SUM(F9:H9)))</f>
        <v>2899545.6666666665</v>
      </c>
      <c r="M9" s="17">
        <f>L9/E9</f>
        <v>2899545.6666666665</v>
      </c>
      <c r="N9" s="17">
        <f t="shared" ref="N9:N10" si="0">ROUNDDOWN(M9,2)</f>
        <v>2899545.66</v>
      </c>
      <c r="O9" s="17">
        <f>N9*E9</f>
        <v>2899545.66</v>
      </c>
      <c r="P9" s="23">
        <f>O9/X9</f>
        <v>2416288.0500000003</v>
      </c>
      <c r="Q9" s="32"/>
      <c r="R9" s="32"/>
      <c r="S9" s="32"/>
      <c r="T9" s="32"/>
      <c r="U9" s="32"/>
      <c r="V9" s="32"/>
      <c r="X9" s="29">
        <v>1.2</v>
      </c>
    </row>
    <row r="10" spans="1:24" ht="30" customHeight="1">
      <c r="A10" s="51">
        <v>2</v>
      </c>
      <c r="B10" s="55" t="s">
        <v>36</v>
      </c>
      <c r="C10" s="52"/>
      <c r="D10" s="35" t="s">
        <v>30</v>
      </c>
      <c r="E10" s="36">
        <v>1</v>
      </c>
      <c r="F10" s="49">
        <v>1283427</v>
      </c>
      <c r="G10" s="50">
        <v>1337877</v>
      </c>
      <c r="H10" s="50">
        <v>1310577</v>
      </c>
      <c r="I10" s="6">
        <f>AVERAGE(F10:H10)</f>
        <v>1310627</v>
      </c>
      <c r="J10" s="7">
        <f>SQRT(((SUM((POWER(H10-I10,2)),(POWER(G10-I10,2)),(POWER(F10-I10,2)))/(COLUMNS(F10:H10)-1))))</f>
        <v>27225.03443523993</v>
      </c>
      <c r="K10" s="7">
        <f>J10/I10*100</f>
        <v>2.077252676409072</v>
      </c>
      <c r="L10" s="8">
        <f>((E10/3)*(SUM(F10:H10)))</f>
        <v>1310627</v>
      </c>
      <c r="M10" s="17">
        <f>L10/E10</f>
        <v>1310627</v>
      </c>
      <c r="N10" s="17">
        <f t="shared" si="0"/>
        <v>1310627</v>
      </c>
      <c r="O10" s="17">
        <f>N10*E10</f>
        <v>1310627</v>
      </c>
      <c r="P10" s="23">
        <f>O10/X10</f>
        <v>1092189.1666666667</v>
      </c>
      <c r="Q10" s="32"/>
      <c r="R10" s="32"/>
      <c r="S10" s="32"/>
      <c r="T10" s="32"/>
      <c r="U10" s="32"/>
      <c r="V10" s="32"/>
      <c r="X10" s="29">
        <v>1.2</v>
      </c>
    </row>
    <row r="11" spans="1:24" ht="22.5" customHeight="1">
      <c r="A11" s="38">
        <v>3</v>
      </c>
      <c r="B11" s="54" t="s">
        <v>37</v>
      </c>
      <c r="C11" s="39"/>
      <c r="D11" s="35" t="s">
        <v>30</v>
      </c>
      <c r="E11" s="36">
        <v>1</v>
      </c>
      <c r="F11" s="49">
        <v>1247006</v>
      </c>
      <c r="G11" s="50">
        <v>1293456</v>
      </c>
      <c r="H11" s="50">
        <v>1270206</v>
      </c>
      <c r="I11" s="6">
        <f>AVERAGE(F11:H11)</f>
        <v>1270222.6666666667</v>
      </c>
      <c r="J11" s="7">
        <f>SQRT(((SUM((POWER(H11-I11,2)),(POWER(G11-I11,2)),(POWER(F11-I11,2)))/(COLUMNS(F11:H11)-1))))</f>
        <v>23225.004485109006</v>
      </c>
      <c r="K11" s="7">
        <f>J11/I11*100</f>
        <v>1.8284199372741738</v>
      </c>
      <c r="L11" s="8">
        <f>((E11/3)*(SUM(F11:H11)))</f>
        <v>1270222.6666666665</v>
      </c>
      <c r="M11" s="17">
        <f>L11/E11</f>
        <v>1270222.6666666665</v>
      </c>
      <c r="N11" s="17">
        <f t="shared" ref="N11" si="1">ROUNDDOWN(M11,2)</f>
        <v>1270222.6599999999</v>
      </c>
      <c r="O11" s="17">
        <f>N11*E11</f>
        <v>1270222.6599999999</v>
      </c>
      <c r="P11" s="23">
        <f>O11/X11</f>
        <v>1058518.8833333333</v>
      </c>
      <c r="Q11" s="33"/>
      <c r="R11" s="33"/>
      <c r="S11" s="33"/>
      <c r="T11" s="33"/>
      <c r="U11" s="33"/>
      <c r="V11" s="33"/>
      <c r="W11" s="15"/>
      <c r="X11" s="29">
        <v>1.2</v>
      </c>
    </row>
    <row r="12" spans="1:24" ht="21.75" customHeight="1" thickBot="1">
      <c r="A12" s="43"/>
      <c r="B12" s="43"/>
      <c r="C12" s="43"/>
      <c r="D12" s="35"/>
      <c r="E12" s="36"/>
      <c r="F12" s="46"/>
      <c r="G12" s="46"/>
      <c r="H12" s="46"/>
      <c r="I12" s="12"/>
      <c r="J12" s="13"/>
      <c r="K12" s="13"/>
      <c r="L12" s="14"/>
      <c r="M12" s="21">
        <f>SUM(M9:M11)</f>
        <v>5480395.3333333321</v>
      </c>
      <c r="N12" s="37">
        <f>SUM(N9:N11)</f>
        <v>5480395.3200000003</v>
      </c>
      <c r="O12" s="37">
        <f>SUM(O9:O11)</f>
        <v>5480395.3200000003</v>
      </c>
      <c r="P12" s="22">
        <f>SUM(P9:P11)</f>
        <v>4566996.0999999996</v>
      </c>
      <c r="Q12" s="34"/>
      <c r="R12" s="34"/>
      <c r="S12" s="34"/>
      <c r="T12" s="34"/>
      <c r="U12" s="34"/>
      <c r="V12" s="34"/>
      <c r="X12" s="29">
        <v>1.2</v>
      </c>
    </row>
    <row r="13" spans="1:24" ht="16.5" thickBot="1">
      <c r="A13" s="73" t="s">
        <v>29</v>
      </c>
      <c r="B13" s="73"/>
      <c r="C13" s="73"/>
      <c r="D13" s="73"/>
      <c r="E13" s="73"/>
      <c r="F13" s="73"/>
      <c r="G13" s="73"/>
      <c r="H13" s="73"/>
      <c r="I13" s="21">
        <f>O12</f>
        <v>5480395.3200000003</v>
      </c>
      <c r="J13" s="10"/>
      <c r="K13" s="10"/>
      <c r="L13" s="10"/>
      <c r="M13" s="41"/>
      <c r="N13" s="41"/>
      <c r="O13" s="9"/>
      <c r="X13" s="29"/>
    </row>
    <row r="14" spans="1:24">
      <c r="A14" s="71" t="s">
        <v>11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</row>
    <row r="15" spans="1:24" ht="15.75">
      <c r="A15" s="72"/>
      <c r="B15" s="72"/>
      <c r="C15" s="72"/>
      <c r="D15" s="2"/>
      <c r="E15" s="2"/>
      <c r="F15" s="70"/>
      <c r="G15" s="70"/>
      <c r="H15" s="70"/>
      <c r="I15" s="70"/>
      <c r="J15" s="70"/>
      <c r="K15" s="70"/>
    </row>
    <row r="16" spans="1:24" ht="27" customHeight="1">
      <c r="A16" s="68" t="s">
        <v>41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31"/>
      <c r="R16" s="31"/>
      <c r="S16" s="31"/>
      <c r="T16" s="31"/>
      <c r="U16" s="31"/>
      <c r="V16" s="31"/>
    </row>
    <row r="17" spans="1:22" ht="23.25" customHeight="1">
      <c r="A17" s="67" t="s">
        <v>40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30"/>
      <c r="R17" s="30"/>
      <c r="S17" s="30"/>
      <c r="T17" s="30"/>
      <c r="U17" s="30"/>
      <c r="V17" s="30"/>
    </row>
    <row r="18" spans="1:22" ht="24.75" customHeight="1">
      <c r="A18" s="18"/>
      <c r="B18" s="68" t="s">
        <v>22</v>
      </c>
      <c r="C18" s="69"/>
      <c r="D18" s="2"/>
      <c r="E18" s="70" t="s">
        <v>38</v>
      </c>
      <c r="F18" s="70"/>
      <c r="G18" s="26"/>
      <c r="H18" s="70" t="s">
        <v>39</v>
      </c>
      <c r="I18" s="70"/>
      <c r="J18" s="70"/>
      <c r="K18" s="19"/>
    </row>
    <row r="19" spans="1:22" ht="22.5" customHeight="1">
      <c r="A19" s="18"/>
      <c r="B19" s="69"/>
      <c r="C19" s="69"/>
      <c r="D19" s="2"/>
      <c r="E19" s="70" t="s">
        <v>23</v>
      </c>
      <c r="F19" s="70"/>
      <c r="G19" s="26"/>
      <c r="H19" s="70" t="s">
        <v>24</v>
      </c>
      <c r="I19" s="70"/>
      <c r="J19" s="70"/>
      <c r="K19" s="19"/>
    </row>
    <row r="20" spans="1:22" ht="15.75">
      <c r="A20" s="66"/>
      <c r="B20" s="66"/>
      <c r="C20" s="66"/>
      <c r="D20" s="66"/>
      <c r="E20" s="3"/>
      <c r="F20" s="45"/>
      <c r="G20" s="27"/>
      <c r="H20" s="53"/>
      <c r="I20" s="4"/>
      <c r="J20" s="4"/>
      <c r="K20" s="4"/>
      <c r="L20" s="4"/>
      <c r="M20" s="42"/>
      <c r="N20" s="42"/>
      <c r="O20" s="4"/>
    </row>
  </sheetData>
  <mergeCells count="29">
    <mergeCell ref="A5:O5"/>
    <mergeCell ref="B6:C6"/>
    <mergeCell ref="A16:P16"/>
    <mergeCell ref="A14:O14"/>
    <mergeCell ref="A15:C15"/>
    <mergeCell ref="F15:K15"/>
    <mergeCell ref="A13:H13"/>
    <mergeCell ref="A20:D20"/>
    <mergeCell ref="A17:P17"/>
    <mergeCell ref="B18:C19"/>
    <mergeCell ref="E18:F18"/>
    <mergeCell ref="H18:J18"/>
    <mergeCell ref="E19:F19"/>
    <mergeCell ref="H19:J19"/>
    <mergeCell ref="L1:O1"/>
    <mergeCell ref="A7:A8"/>
    <mergeCell ref="B7:B8"/>
    <mergeCell ref="C7:C8"/>
    <mergeCell ref="D7:D8"/>
    <mergeCell ref="E7:E8"/>
    <mergeCell ref="F7:H7"/>
    <mergeCell ref="I7:K7"/>
    <mergeCell ref="L7:O7"/>
    <mergeCell ref="B2:C2"/>
    <mergeCell ref="E2:O2"/>
    <mergeCell ref="B3:C3"/>
    <mergeCell ref="E3:O3"/>
    <mergeCell ref="B4:C4"/>
    <mergeCell ref="E4:O4"/>
  </mergeCells>
  <pageMargins left="0.16" right="0.16" top="0.32" bottom="0.24" header="0.22" footer="0.19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приборы</vt:lpstr>
      <vt:lpstr>приборы!Область_печати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ATorbenko</dc:creator>
  <cp:lastModifiedBy>mborovskih</cp:lastModifiedBy>
  <cp:lastPrinted>2022-04-20T08:28:42Z</cp:lastPrinted>
  <dcterms:created xsi:type="dcterms:W3CDTF">2014-01-28T13:50:42Z</dcterms:created>
  <dcterms:modified xsi:type="dcterms:W3CDTF">2022-04-25T13:34:25Z</dcterms:modified>
</cp:coreProperties>
</file>