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7230" yWindow="540" windowWidth="16965" windowHeight="12765"/>
  </bookViews>
  <sheets>
    <sheet name="Трансформаторы напряжения" sheetId="23" r:id="rId1"/>
  </sheets>
  <definedNames>
    <definedName name="_xlnm.Print_Area" localSheetId="0">'Трансформаторы напряжения'!$A$1:$R$58</definedName>
  </definedNames>
  <calcPr calcId="124519" refMode="R1C1"/>
</workbook>
</file>

<file path=xl/calcChain.xml><?xml version="1.0" encoding="utf-8"?>
<calcChain xmlns="http://schemas.openxmlformats.org/spreadsheetml/2006/main">
  <c r="O50" i="23"/>
  <c r="Q50"/>
  <c r="K44"/>
  <c r="L44"/>
  <c r="M44" s="1"/>
  <c r="N44"/>
  <c r="O44" s="1"/>
  <c r="P44" s="1"/>
  <c r="Q44" s="1"/>
  <c r="R44" s="1"/>
  <c r="K45"/>
  <c r="L45" s="1"/>
  <c r="M45" s="1"/>
  <c r="N45"/>
  <c r="O45" s="1"/>
  <c r="P45" s="1"/>
  <c r="Q45" s="1"/>
  <c r="R45" s="1"/>
  <c r="K46"/>
  <c r="L46"/>
  <c r="M46" s="1"/>
  <c r="N46"/>
  <c r="O46" s="1"/>
  <c r="P46" s="1"/>
  <c r="Q46" s="1"/>
  <c r="R46" s="1"/>
  <c r="K47"/>
  <c r="L47" s="1"/>
  <c r="M47" s="1"/>
  <c r="N47"/>
  <c r="O47" s="1"/>
  <c r="P47" s="1"/>
  <c r="Q47" s="1"/>
  <c r="R47" s="1"/>
  <c r="K48"/>
  <c r="L48"/>
  <c r="M48" s="1"/>
  <c r="N48"/>
  <c r="O48" s="1"/>
  <c r="P48" s="1"/>
  <c r="Q48" s="1"/>
  <c r="R48" s="1"/>
  <c r="K49"/>
  <c r="L49" s="1"/>
  <c r="M49" s="1"/>
  <c r="N49"/>
  <c r="O49" s="1"/>
  <c r="P49" s="1"/>
  <c r="Q49" s="1"/>
  <c r="R49" s="1"/>
  <c r="K37"/>
  <c r="L37" s="1"/>
  <c r="M37" s="1"/>
  <c r="K12"/>
  <c r="L12" s="1"/>
  <c r="M12" s="1"/>
  <c r="N11"/>
  <c r="O11" s="1"/>
  <c r="P11" s="1"/>
  <c r="Q11" s="1"/>
  <c r="R11" s="1"/>
  <c r="K11"/>
  <c r="L11" s="1"/>
  <c r="M11" s="1"/>
  <c r="N12"/>
  <c r="O12" s="1"/>
  <c r="P12" s="1"/>
  <c r="Q12" s="1"/>
  <c r="R12" s="1"/>
  <c r="K13"/>
  <c r="L13" s="1"/>
  <c r="M13" s="1"/>
  <c r="N13"/>
  <c r="O13" s="1"/>
  <c r="P13" s="1"/>
  <c r="Q13" s="1"/>
  <c r="R13" s="1"/>
  <c r="K14"/>
  <c r="L14" s="1"/>
  <c r="M14" s="1"/>
  <c r="N14"/>
  <c r="O14" s="1"/>
  <c r="P14" s="1"/>
  <c r="Q14" s="1"/>
  <c r="R14" s="1"/>
  <c r="K15"/>
  <c r="L15" s="1"/>
  <c r="M15" s="1"/>
  <c r="N15"/>
  <c r="O15" s="1"/>
  <c r="P15" s="1"/>
  <c r="Q15" s="1"/>
  <c r="R15" s="1"/>
  <c r="K16"/>
  <c r="L16" s="1"/>
  <c r="M16" s="1"/>
  <c r="N16"/>
  <c r="O16" s="1"/>
  <c r="P16" s="1"/>
  <c r="Q16" s="1"/>
  <c r="R16" s="1"/>
  <c r="K17"/>
  <c r="L17" s="1"/>
  <c r="M17" s="1"/>
  <c r="N17"/>
  <c r="O17" s="1"/>
  <c r="P17" s="1"/>
  <c r="Q17" s="1"/>
  <c r="R17" s="1"/>
  <c r="K18"/>
  <c r="L18" s="1"/>
  <c r="M18" s="1"/>
  <c r="N18"/>
  <c r="O18" s="1"/>
  <c r="P18" s="1"/>
  <c r="Q18" s="1"/>
  <c r="R18" s="1"/>
  <c r="K19"/>
  <c r="L19" s="1"/>
  <c r="M19" s="1"/>
  <c r="N19"/>
  <c r="O19" s="1"/>
  <c r="P19" s="1"/>
  <c r="Q19" s="1"/>
  <c r="R19" s="1"/>
  <c r="K20"/>
  <c r="L20" s="1"/>
  <c r="M20" s="1"/>
  <c r="N20"/>
  <c r="O20" s="1"/>
  <c r="P20" s="1"/>
  <c r="Q20" s="1"/>
  <c r="R20" s="1"/>
  <c r="K21"/>
  <c r="L21" s="1"/>
  <c r="M21" s="1"/>
  <c r="N21"/>
  <c r="O21" s="1"/>
  <c r="P21" s="1"/>
  <c r="Q21" s="1"/>
  <c r="R21" s="1"/>
  <c r="K22"/>
  <c r="L22" s="1"/>
  <c r="M22" s="1"/>
  <c r="N22"/>
  <c r="O22" s="1"/>
  <c r="P22" s="1"/>
  <c r="Q22" s="1"/>
  <c r="R22" s="1"/>
  <c r="K23"/>
  <c r="L23" s="1"/>
  <c r="M23" s="1"/>
  <c r="N23"/>
  <c r="O23" s="1"/>
  <c r="P23" s="1"/>
  <c r="Q23" s="1"/>
  <c r="R23" s="1"/>
  <c r="K24"/>
  <c r="L24" s="1"/>
  <c r="M24" s="1"/>
  <c r="N24"/>
  <c r="O24" s="1"/>
  <c r="P24" s="1"/>
  <c r="Q24" s="1"/>
  <c r="R24" s="1"/>
  <c r="K25"/>
  <c r="L25" s="1"/>
  <c r="M25" s="1"/>
  <c r="N25"/>
  <c r="O25" s="1"/>
  <c r="P25" s="1"/>
  <c r="Q25" s="1"/>
  <c r="R25" s="1"/>
  <c r="K26"/>
  <c r="L26" s="1"/>
  <c r="M26" s="1"/>
  <c r="N26"/>
  <c r="O26" s="1"/>
  <c r="P26" s="1"/>
  <c r="Q26" s="1"/>
  <c r="R26" s="1"/>
  <c r="K27"/>
  <c r="L27" s="1"/>
  <c r="M27" s="1"/>
  <c r="N27"/>
  <c r="O27" s="1"/>
  <c r="P27" s="1"/>
  <c r="Q27" s="1"/>
  <c r="R27" s="1"/>
  <c r="K28"/>
  <c r="L28" s="1"/>
  <c r="M28" s="1"/>
  <c r="N28"/>
  <c r="O28" s="1"/>
  <c r="P28" s="1"/>
  <c r="Q28" s="1"/>
  <c r="R28" s="1"/>
  <c r="K29"/>
  <c r="L29" s="1"/>
  <c r="M29" s="1"/>
  <c r="N29"/>
  <c r="O29" s="1"/>
  <c r="P29" s="1"/>
  <c r="Q29" s="1"/>
  <c r="R29" s="1"/>
  <c r="K30"/>
  <c r="L30" s="1"/>
  <c r="M30" s="1"/>
  <c r="N30"/>
  <c r="O30" s="1"/>
  <c r="P30" s="1"/>
  <c r="Q30" s="1"/>
  <c r="R30" s="1"/>
  <c r="K31"/>
  <c r="L31" s="1"/>
  <c r="M31" s="1"/>
  <c r="N31"/>
  <c r="O31" s="1"/>
  <c r="P31" s="1"/>
  <c r="Q31" s="1"/>
  <c r="R31" s="1"/>
  <c r="K32"/>
  <c r="L32" s="1"/>
  <c r="M32" s="1"/>
  <c r="N32"/>
  <c r="O32" s="1"/>
  <c r="P32" s="1"/>
  <c r="Q32" s="1"/>
  <c r="R32" s="1"/>
  <c r="K33"/>
  <c r="L33" s="1"/>
  <c r="M33" s="1"/>
  <c r="N33"/>
  <c r="O33" s="1"/>
  <c r="P33" s="1"/>
  <c r="Q33" s="1"/>
  <c r="R33" s="1"/>
  <c r="K34"/>
  <c r="L34" s="1"/>
  <c r="M34" s="1"/>
  <c r="N34"/>
  <c r="O34" s="1"/>
  <c r="P34" s="1"/>
  <c r="Q34" s="1"/>
  <c r="R34" s="1"/>
  <c r="K35"/>
  <c r="L35" s="1"/>
  <c r="M35" s="1"/>
  <c r="N35"/>
  <c r="O35" s="1"/>
  <c r="P35" s="1"/>
  <c r="Q35" s="1"/>
  <c r="R35" s="1"/>
  <c r="K36"/>
  <c r="L36" s="1"/>
  <c r="M36" s="1"/>
  <c r="N36"/>
  <c r="O36" s="1"/>
  <c r="P36" s="1"/>
  <c r="Q36" s="1"/>
  <c r="R36" s="1"/>
  <c r="K38"/>
  <c r="L38" s="1"/>
  <c r="M38" s="1"/>
  <c r="N38"/>
  <c r="O38" s="1"/>
  <c r="P38" s="1"/>
  <c r="Q38" s="1"/>
  <c r="R38" s="1"/>
  <c r="K39"/>
  <c r="L39" s="1"/>
  <c r="M39" s="1"/>
  <c r="N39"/>
  <c r="O39" s="1"/>
  <c r="P39" s="1"/>
  <c r="Q39" s="1"/>
  <c r="R39" s="1"/>
  <c r="K40"/>
  <c r="L40" s="1"/>
  <c r="M40" s="1"/>
  <c r="N40"/>
  <c r="O40" s="1"/>
  <c r="P40" s="1"/>
  <c r="Q40" s="1"/>
  <c r="R40" s="1"/>
  <c r="K41"/>
  <c r="L41" s="1"/>
  <c r="M41" s="1"/>
  <c r="N41"/>
  <c r="O41" s="1"/>
  <c r="P41" s="1"/>
  <c r="Q41" s="1"/>
  <c r="R41" s="1"/>
  <c r="K42"/>
  <c r="L42" s="1"/>
  <c r="M42" s="1"/>
  <c r="N42"/>
  <c r="O42" s="1"/>
  <c r="P42" s="1"/>
  <c r="Q42" s="1"/>
  <c r="R42" s="1"/>
  <c r="K43"/>
  <c r="L43" s="1"/>
  <c r="M43" s="1"/>
  <c r="N43"/>
  <c r="O43" s="1"/>
  <c r="P43" s="1"/>
  <c r="Q43" s="1"/>
  <c r="R43" s="1"/>
  <c r="N10"/>
  <c r="O10" s="1"/>
  <c r="P10" s="1"/>
  <c r="Q10" s="1"/>
  <c r="R10" s="1"/>
  <c r="K10"/>
  <c r="L10" s="1"/>
  <c r="M10" s="1"/>
  <c r="N37" l="1"/>
  <c r="O37" s="1"/>
  <c r="P37" s="1"/>
  <c r="Q37" s="1"/>
  <c r="R37" s="1"/>
  <c r="R50" s="1"/>
  <c r="P50" l="1"/>
</calcChain>
</file>

<file path=xl/sharedStrings.xml><?xml version="1.0" encoding="utf-8"?>
<sst xmlns="http://schemas.openxmlformats.org/spreadsheetml/2006/main" count="121" uniqueCount="82">
  <si>
    <t>№</t>
  </si>
  <si>
    <t>Наименование предмета контракта</t>
  </si>
  <si>
    <t>Существенные условия исполнения контракта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</si>
  <si>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</si>
  <si>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</si>
  <si>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</si>
  <si>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</si>
  <si>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</si>
  <si>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</si>
  <si>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</si>
  <si>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</si>
  <si>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</si>
  <si>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</si>
  <si>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Номер сведений о контракте 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</si>
  <si>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</si>
  <si>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</si>
  <si>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</si>
  <si>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</si>
  <si>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шт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</si>
  <si>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</si>
  <si>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</si>
  <si>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</si>
  <si>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</si>
  <si>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</si>
  <si>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</si>
  <si>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</si>
  <si>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инженер ОМТС</t>
  </si>
  <si>
    <t>(должность)</t>
  </si>
  <si>
    <t>Новоселец М.В./_____________/</t>
  </si>
  <si>
    <t>(подпись/расшифровка подписи)</t>
  </si>
  <si>
    <t>ЧАСТЬ III. ОБОСНОВАНИЕ НАЧАЛЬНОЙ (МАКСИМАЛЬНОЙ) ЦЕНЫ ДОГОВОРА</t>
  </si>
  <si>
    <t xml:space="preserve">Обоснование начальной (максимальной) цены договора, цены договора, заключаемого с единственным поставщиком (подрядчиком, исполнителем) (Н(М)ЦД, ЦДЕП)
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</si>
  <si>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</si>
  <si>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</si>
  <si>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</si>
  <si>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В результате проведенного расчета Н(М)Ц суммы единиц ТРУ составила:</t>
  </si>
  <si>
    <t>Н(М)Ц, за единицу (руб.)  без НДС</t>
  </si>
  <si>
    <t>Н(М)Ц, за единицу (руб.)     с НДС</t>
  </si>
  <si>
    <t>Поставка трансформаторы напряжения</t>
  </si>
  <si>
    <t>Антирезонансный трансформатор напряжения НАМИ-35 УХЛ1 герметичный</t>
  </si>
  <si>
    <t>Трансформатор напряжения НАМИ-6 кВ</t>
  </si>
  <si>
    <t>Трансформатор напряжения НАМИ-10 кВ</t>
  </si>
  <si>
    <t>Трансформатор напряжения ТМГ 100/6/0,4 Y/Yн-0, УХЛ1</t>
  </si>
  <si>
    <t>Трансформатор напряжения ТМГ 100/10/0,4 Y/Yн-0, УХЛ1</t>
  </si>
  <si>
    <t>Трансформатор напряжения ТМГ 160/6/0,4 Y/Yн-0, УХЛ1</t>
  </si>
  <si>
    <t>Трансформатор напряжения ТМГ 160/10/0,4 Y/Yн-0, УХЛ1</t>
  </si>
  <si>
    <t>Трансформатор напряжения ТМГ 250/6/0,4 Y/Yн-0, УХЛ1</t>
  </si>
  <si>
    <t>Трансформатор напряжения ТМГ 250/10/0,4 Y/Yн-0, УХЛ1</t>
  </si>
  <si>
    <t>Трансформатор напряжения ТМГ 400/6/0,4 Y/Yн-0, УХЛ1</t>
  </si>
  <si>
    <t>Трансформатор напряжения ТМГ 400/10/0,4 Y/Yн-0, УХЛ1</t>
  </si>
  <si>
    <t>Трансформатор напряжения ТМГ 630/6/0,4 Y/Yн-0, УХЛ1</t>
  </si>
  <si>
    <t>Трансформатор напряжения ТМГ 630/10/0,4 Y/Yн-0, УХЛ1</t>
  </si>
  <si>
    <t>Трансформатор напряжения ТМГ 1000/6/0,4 Y/Yн-0, УХЛ1</t>
  </si>
  <si>
    <t>Трансформатор напряжения ТМГ 1000/10/0,4 Y/Yн-0, УХЛ1</t>
  </si>
  <si>
    <t>Трансформатор напряжения ТМГ 1000/6/0,4 Д/Yн-11, УХЛ1</t>
  </si>
  <si>
    <t>Трансформатор напряжения ТМГ 1000/10/0,4 Д/Yн-11, УХЛ1</t>
  </si>
  <si>
    <t>Трансформатор напряжения ТЛС-2500/6-УХЛ1, 6/0,4 Д/Ун-11 Cu</t>
  </si>
  <si>
    <t>Трансформатор напряжения ТМГ 400/5,7 Д/Yн-11, УХЛ1</t>
  </si>
  <si>
    <t>Трансформатор НОЛП-НТЗ-6-6000:100-0.5-75 УХЛ2</t>
  </si>
  <si>
    <t>Трансформатор НАЛИ-НТ3-6-01 УХЛ2</t>
  </si>
  <si>
    <t>Трансформатор НАЛИ-НТ3-10-01 УХЛ2</t>
  </si>
  <si>
    <t>Трансформатор напряжения  НТМИ-6 УХЛ1</t>
  </si>
  <si>
    <t>Трансформатор НТМИ-10 У3</t>
  </si>
  <si>
    <t>Трансформатор ОЛСП-НТЗ-1,25/6 УХЛ2</t>
  </si>
  <si>
    <t>Трансформатор масляной силовой герметичный    ТМГ-63/10/0,4 УХЛ1 (Y/Yн-0)</t>
  </si>
  <si>
    <t>Трансформатор масляной силовой герметичный    ТМГ-63/6/0,4 УХЛ1 (Y/Yн-0)</t>
  </si>
  <si>
    <t>Антирезонансный трансформатор напряжения  НАМИ-110</t>
  </si>
  <si>
    <t>Трансформатор напряжения   ЗНОМ-35</t>
  </si>
  <si>
    <t>до 31 августа 2023г.</t>
  </si>
  <si>
    <t xml:space="preserve">Дата подготовки обоснования НМЦ  08.06.2022г. </t>
  </si>
  <si>
    <t>Трансформатор напряжения ТЛС-2500/6-УХЛ1, 6/0,23 Д/Ун-11 Cu</t>
  </si>
  <si>
    <t>Трансформатор напряжения ТЛСЗ – 3150/10-УХЛ1, 10/0,23 Д/Ун-11 Cu</t>
  </si>
  <si>
    <t>Трансформатор напряжения ОМП-4/10-У1 (УХЛ1)</t>
  </si>
  <si>
    <t>Трансформатор напряжения ОМП-10/10-У1 (УХЛ1)</t>
  </si>
  <si>
    <t>Трансформатор напряжения ОМГ-16/10-У1 (УХЛ1)</t>
  </si>
  <si>
    <t>Трансформатор напряжения ОМГ-25/10-У1 (УХЛ1)</t>
  </si>
  <si>
    <t>Трансформатор напряжения ОЛ-1/10 ГОСТ 15150-69 У)</t>
  </si>
  <si>
    <r>
      <t xml:space="preserve">Трансформатор напряжения     </t>
    </r>
    <r>
      <rPr>
        <sz val="11.5"/>
        <color theme="1"/>
        <rFont val="Times New Roman"/>
        <family val="1"/>
        <charset val="204"/>
      </rPr>
      <t>ТМГ-630/5,7/0,4  Y/Yн-0 УХЛ1</t>
    </r>
  </si>
  <si>
    <r>
      <t xml:space="preserve">Трансформатор напряжения     </t>
    </r>
    <r>
      <rPr>
        <sz val="11.5"/>
        <color theme="1"/>
        <rFont val="Times New Roman"/>
        <family val="1"/>
        <charset val="204"/>
      </rPr>
      <t>ТМГ-400/9,5/0,4  Y/Yн-0 УХЛ1</t>
    </r>
  </si>
  <si>
    <t xml:space="preserve">Трансформатор напряжения   
ТМГ 11-25/10/0,4 Д/Yн-11 УХЛ1
</t>
  </si>
  <si>
    <t xml:space="preserve">Трансформатор масляный герметичный 
ТМГ-1250/6/0,4  Y/Yн-0 УХЛ1
</t>
  </si>
  <si>
    <t xml:space="preserve">Итого НМЦ суммы цен за единицу ТРУ устанавливается в размере: 51 782 033,20 рублей с НДС / 43 151 694,33 рублей без НДС                  
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</si>
</sst>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"/>
  </numFmts>
  <fonts count="17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top"/>
    </xf>
    <xf numFmtId="0" fontId="10" fillId="0" borderId="0" xfId="0" applyFont="1"/>
    <xf numFmtId="0" fontId="5" fillId="0" borderId="0" xfId="0" applyFont="1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1" fillId="0" borderId="5" xfId="0" applyFont="1" applyBorder="1" applyAlignment="1">
      <alignment horizontal="center"/>
    </xf>
    <xf numFmtId="0" fontId="8" fillId="0" borderId="0" xfId="0" applyFont="1"/>
    <xf numFmtId="0" fontId="2" fillId="2" borderId="2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top" wrapText="1"/>
    </xf>
    <xf numFmtId="4" fontId="14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4" fontId="7" fillId="4" borderId="0" xfId="0" applyNumberFormat="1" applyFont="1" applyFill="1"/>
    <xf numFmtId="0" fontId="13" fillId="4" borderId="0" xfId="0" applyFont="1" applyFill="1" applyBorder="1" applyAlignment="1">
      <alignment horizontal="center" vertical="center"/>
    </xf>
    <xf numFmtId="0" fontId="7" fillId="4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/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left" wrapText="1"/>
    </xf>
    <xf numFmtId="0" fontId="9" fillId="0" borderId="0" xfId="0" applyFont="1" applyAlignment="1">
      <alignment horizontal="left"/>
    </xf>
    <xf numFmtId="0" fontId="9" fillId="2" borderId="0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8</xdr:row>
      <xdr:rowOff>952500</xdr:rowOff>
    </xdr:from>
    <xdr:to>
      <xdr:col>13</xdr:col>
      <xdr:colOff>0</xdr:colOff>
      <xdr:row>8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8</xdr:row>
      <xdr:rowOff>923925</xdr:rowOff>
    </xdr:from>
    <xdr:to>
      <xdr:col>11</xdr:col>
      <xdr:colOff>1019175</xdr:colOff>
      <xdr:row>8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19050</xdr:colOff>
      <xdr:row>8</xdr:row>
      <xdr:rowOff>1600200</xdr:rowOff>
    </xdr:from>
    <xdr:to>
      <xdr:col>13</xdr:col>
      <xdr:colOff>1504950</xdr:colOff>
      <xdr:row>8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266700</xdr:colOff>
      <xdr:row>8</xdr:row>
      <xdr:rowOff>1400175</xdr:rowOff>
    </xdr:from>
    <xdr:to>
      <xdr:col>13</xdr:col>
      <xdr:colOff>419100</xdr:colOff>
      <xdr:row>8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9"/>
  <sheetViews>
    <sheetView tabSelected="1" view="pageBreakPreview" topLeftCell="E40" zoomScale="90" zoomScaleNormal="112" zoomScaleSheetLayoutView="90" workbookViewId="0">
      <selection activeCell="O53" sqref="O53"/>
    </sheetView>
  </sheetViews>
  <sheetFormatPr defaultRowHeight="12.75"/>
  <cols>
    <col min="1" max="1" width="6.140625" style="1" customWidth="1"/>
    <col min="2" max="2" width="43.42578125" style="1" customWidth="1"/>
    <col min="3" max="3" width="22" style="1" customWidth="1"/>
    <col min="4" max="4" width="6.7109375" style="1" customWidth="1"/>
    <col min="5" max="5" width="6.85546875" style="1" customWidth="1"/>
    <col min="6" max="6" width="14.7109375" style="1" customWidth="1"/>
    <col min="7" max="7" width="15.7109375" style="27" customWidth="1"/>
    <col min="8" max="8" width="16.85546875" style="1" customWidth="1"/>
    <col min="9" max="9" width="9.85546875" style="1" customWidth="1"/>
    <col min="10" max="10" width="12.7109375" style="1" customWidth="1"/>
    <col min="11" max="11" width="15.5703125" style="1" customWidth="1"/>
    <col min="12" max="12" width="15.42578125" style="1" customWidth="1"/>
    <col min="13" max="13" width="14.28515625" style="1" customWidth="1"/>
    <col min="14" max="14" width="22.7109375" style="1" customWidth="1"/>
    <col min="15" max="15" width="20.85546875" style="1" customWidth="1"/>
    <col min="16" max="16" width="15.140625" style="1" customWidth="1"/>
    <col min="17" max="17" width="15.85546875" style="1" customWidth="1"/>
    <col min="18" max="18" width="17.28515625" style="27" customWidth="1"/>
    <col min="19" max="24" width="15.7109375" style="27" customWidth="1"/>
    <col min="25" max="25" width="8.28515625" style="1" customWidth="1"/>
    <col min="26" max="26" width="9.140625" style="1" customWidth="1"/>
    <col min="27" max="27" width="9.140625" style="27"/>
    <col min="28" max="16384" width="9.140625" style="1"/>
  </cols>
  <sheetData>
    <row r="1" spans="1:26" ht="16.5" customHeight="1">
      <c r="F1" s="8" t="s">
        <v>30</v>
      </c>
      <c r="N1" s="91" t="s">
        <v>14</v>
      </c>
      <c r="O1" s="92"/>
      <c r="P1" s="92"/>
      <c r="Q1" s="92"/>
    </row>
    <row r="2" spans="1:26" ht="19.5" customHeight="1">
      <c r="A2" s="93" t="s">
        <v>31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6" ht="20.25" customHeight="1">
      <c r="A3" s="33"/>
      <c r="B3" s="101" t="s">
        <v>19</v>
      </c>
      <c r="C3" s="101"/>
      <c r="D3" s="33"/>
      <c r="E3" s="101" t="s">
        <v>38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6" ht="21" customHeight="1">
      <c r="A4" s="33"/>
      <c r="B4" s="101" t="s">
        <v>20</v>
      </c>
      <c r="C4" s="101"/>
      <c r="D4" s="33"/>
      <c r="E4" s="101" t="s">
        <v>21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26" ht="33" customHeight="1">
      <c r="A5" s="33"/>
      <c r="B5" s="101" t="s">
        <v>22</v>
      </c>
      <c r="C5" s="101"/>
      <c r="D5" s="33"/>
      <c r="E5" s="101" t="s">
        <v>68</v>
      </c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26" ht="22.5" customHeight="1">
      <c r="A6" s="101" t="s">
        <v>23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26" ht="39" customHeight="1">
      <c r="A7" s="33"/>
      <c r="B7" s="101" t="s">
        <v>24</v>
      </c>
      <c r="C7" s="101"/>
      <c r="D7" s="33"/>
      <c r="E7" s="33"/>
      <c r="F7" s="33"/>
      <c r="G7" s="37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26" ht="39" customHeight="1">
      <c r="A8" s="94" t="s">
        <v>0</v>
      </c>
      <c r="B8" s="94" t="s">
        <v>1</v>
      </c>
      <c r="C8" s="94" t="s">
        <v>2</v>
      </c>
      <c r="D8" s="94" t="s">
        <v>3</v>
      </c>
      <c r="E8" s="94" t="s">
        <v>4</v>
      </c>
      <c r="F8" s="96" t="s">
        <v>5</v>
      </c>
      <c r="G8" s="97"/>
      <c r="H8" s="98"/>
      <c r="I8" s="96" t="s">
        <v>6</v>
      </c>
      <c r="J8" s="98"/>
      <c r="K8" s="99" t="s">
        <v>32</v>
      </c>
      <c r="L8" s="99"/>
      <c r="M8" s="99"/>
      <c r="N8" s="100" t="s">
        <v>33</v>
      </c>
      <c r="O8" s="100"/>
      <c r="P8" s="100"/>
      <c r="Q8" s="100"/>
    </row>
    <row r="9" spans="1:26" ht="159" customHeight="1" thickBot="1">
      <c r="A9" s="95"/>
      <c r="B9" s="94"/>
      <c r="C9" s="94"/>
      <c r="D9" s="94"/>
      <c r="E9" s="95"/>
      <c r="F9" s="9" t="s">
        <v>15</v>
      </c>
      <c r="G9" s="38" t="s">
        <v>16</v>
      </c>
      <c r="H9" s="9" t="s">
        <v>17</v>
      </c>
      <c r="I9" s="9" t="s">
        <v>13</v>
      </c>
      <c r="J9" s="9" t="s">
        <v>7</v>
      </c>
      <c r="K9" s="9" t="s">
        <v>8</v>
      </c>
      <c r="L9" s="9" t="s">
        <v>9</v>
      </c>
      <c r="M9" s="9" t="s">
        <v>10</v>
      </c>
      <c r="N9" s="42" t="s">
        <v>34</v>
      </c>
      <c r="O9" s="15" t="s">
        <v>11</v>
      </c>
      <c r="P9" s="15" t="s">
        <v>12</v>
      </c>
      <c r="Q9" s="15" t="s">
        <v>37</v>
      </c>
      <c r="R9" s="15" t="s">
        <v>36</v>
      </c>
      <c r="S9" s="46"/>
      <c r="T9" s="46"/>
      <c r="U9" s="46"/>
      <c r="V9" s="46"/>
      <c r="W9" s="46"/>
      <c r="X9" s="46"/>
    </row>
    <row r="10" spans="1:26" ht="33" customHeight="1" thickBot="1">
      <c r="A10" s="25">
        <v>1</v>
      </c>
      <c r="B10" s="49" t="s">
        <v>39</v>
      </c>
      <c r="C10" s="36"/>
      <c r="D10" s="28" t="s">
        <v>18</v>
      </c>
      <c r="E10" s="81">
        <v>1</v>
      </c>
      <c r="F10" s="77">
        <v>720000</v>
      </c>
      <c r="G10" s="78">
        <v>700000</v>
      </c>
      <c r="H10" s="79">
        <v>685000</v>
      </c>
      <c r="I10" s="53"/>
      <c r="J10" s="10"/>
      <c r="K10" s="10">
        <f>AVERAGE(F10:H10)</f>
        <v>701666.66666666663</v>
      </c>
      <c r="L10" s="11">
        <f>SQRT(((SUM((POWER(H10-K10,2)),(POWER(G10-K10,2)),(POWER(F10-K10,2)))/(COLUMNS(F10:H10)-1))))</f>
        <v>17559.422921421232</v>
      </c>
      <c r="M10" s="11">
        <f>L10/K10*100</f>
        <v>2.5025305826253539</v>
      </c>
      <c r="N10" s="12">
        <f>((E10/3)*(SUM(F10:H10)))</f>
        <v>701666.66666666663</v>
      </c>
      <c r="O10" s="12">
        <f>N10/E10</f>
        <v>701666.66666666663</v>
      </c>
      <c r="P10" s="12">
        <f t="shared" ref="P10" si="0">ROUNDDOWN(O10,2)</f>
        <v>701666.66</v>
      </c>
      <c r="Q10" s="30">
        <f>P10*E10</f>
        <v>701666.66</v>
      </c>
      <c r="R10" s="35">
        <f t="shared" ref="R10:R49" si="1">Q10/Z10</f>
        <v>584722.21666666667</v>
      </c>
      <c r="S10" s="47"/>
      <c r="T10" s="47"/>
      <c r="U10" s="47"/>
      <c r="V10" s="47"/>
      <c r="W10" s="47"/>
      <c r="X10" s="47"/>
      <c r="Y10" s="26"/>
      <c r="Z10" s="43">
        <v>1.2</v>
      </c>
    </row>
    <row r="11" spans="1:26" ht="24.95" customHeight="1" thickBot="1">
      <c r="A11" s="71">
        <v>2</v>
      </c>
      <c r="B11" s="50" t="s">
        <v>59</v>
      </c>
      <c r="C11" s="36"/>
      <c r="D11" s="29" t="s">
        <v>18</v>
      </c>
      <c r="E11" s="82">
        <v>1</v>
      </c>
      <c r="F11" s="77">
        <v>142500</v>
      </c>
      <c r="G11" s="78">
        <v>139000</v>
      </c>
      <c r="H11" s="79">
        <v>141000</v>
      </c>
      <c r="I11" s="53"/>
      <c r="J11" s="10"/>
      <c r="K11" s="10">
        <f t="shared" ref="K11:K43" si="2">AVERAGE(F11:H11)</f>
        <v>140833.33333333334</v>
      </c>
      <c r="L11" s="11">
        <f t="shared" ref="L11:L43" si="3">SQRT(((SUM((POWER(H11-K11,2)),(POWER(G11-K11,2)),(POWER(F11-K11,2)))/(COLUMNS(F11:H11)-1))))</f>
        <v>1755.9422921421233</v>
      </c>
      <c r="M11" s="11">
        <f t="shared" ref="M11:M43" si="4">L11/K11*100</f>
        <v>1.246822929331685</v>
      </c>
      <c r="N11" s="12">
        <f t="shared" ref="N11:N43" si="5">((E11/3)*(SUM(F11:H11)))</f>
        <v>140833.33333333331</v>
      </c>
      <c r="O11" s="12">
        <f t="shared" ref="O11:O43" si="6">N11/E11</f>
        <v>140833.33333333331</v>
      </c>
      <c r="P11" s="12">
        <f t="shared" ref="P11:P43" si="7">ROUNDDOWN(O11,2)</f>
        <v>140833.32999999999</v>
      </c>
      <c r="Q11" s="30">
        <f t="shared" ref="Q11:Q43" si="8">P11*E11</f>
        <v>140833.32999999999</v>
      </c>
      <c r="R11" s="35">
        <f t="shared" si="1"/>
        <v>117361.10833333332</v>
      </c>
      <c r="S11" s="47"/>
      <c r="T11" s="47"/>
      <c r="U11" s="47"/>
      <c r="V11" s="47"/>
      <c r="W11" s="47"/>
      <c r="X11" s="47"/>
      <c r="Y11" s="26"/>
      <c r="Z11" s="43">
        <v>1.2</v>
      </c>
    </row>
    <row r="12" spans="1:26" ht="24.95" customHeight="1" thickBot="1">
      <c r="A12" s="71">
        <v>3</v>
      </c>
      <c r="B12" s="50" t="s">
        <v>60</v>
      </c>
      <c r="C12" s="36"/>
      <c r="D12" s="29" t="s">
        <v>18</v>
      </c>
      <c r="E12" s="82">
        <v>1</v>
      </c>
      <c r="F12" s="77">
        <v>143900</v>
      </c>
      <c r="G12" s="78">
        <v>142000</v>
      </c>
      <c r="H12" s="79">
        <v>120000</v>
      </c>
      <c r="I12" s="53"/>
      <c r="J12" s="10"/>
      <c r="K12" s="10">
        <f t="shared" si="2"/>
        <v>135300</v>
      </c>
      <c r="L12" s="11">
        <f t="shared" si="3"/>
        <v>13284.201142710841</v>
      </c>
      <c r="M12" s="11">
        <f t="shared" si="4"/>
        <v>9.8183304824174726</v>
      </c>
      <c r="N12" s="12">
        <f t="shared" si="5"/>
        <v>135300</v>
      </c>
      <c r="O12" s="12">
        <f t="shared" si="6"/>
        <v>135300</v>
      </c>
      <c r="P12" s="12">
        <f t="shared" si="7"/>
        <v>135300</v>
      </c>
      <c r="Q12" s="30">
        <f t="shared" si="8"/>
        <v>135300</v>
      </c>
      <c r="R12" s="35">
        <f t="shared" si="1"/>
        <v>112750</v>
      </c>
      <c r="S12" s="47"/>
      <c r="T12" s="47"/>
      <c r="U12" s="47"/>
      <c r="V12" s="47"/>
      <c r="W12" s="47"/>
      <c r="X12" s="47"/>
      <c r="Y12" s="26"/>
      <c r="Z12" s="43">
        <v>1.2</v>
      </c>
    </row>
    <row r="13" spans="1:26" ht="24.95" customHeight="1" thickBot="1">
      <c r="A13" s="71">
        <v>4</v>
      </c>
      <c r="B13" s="50" t="s">
        <v>40</v>
      </c>
      <c r="C13" s="36"/>
      <c r="D13" s="29" t="s">
        <v>18</v>
      </c>
      <c r="E13" s="82">
        <v>1</v>
      </c>
      <c r="F13" s="77">
        <v>223900</v>
      </c>
      <c r="G13" s="78">
        <v>221500</v>
      </c>
      <c r="H13" s="79">
        <v>210000</v>
      </c>
      <c r="I13" s="53"/>
      <c r="J13" s="10"/>
      <c r="K13" s="10">
        <f t="shared" si="2"/>
        <v>218466.66666666666</v>
      </c>
      <c r="L13" s="11">
        <f t="shared" si="3"/>
        <v>7429.8945708087494</v>
      </c>
      <c r="M13" s="11">
        <f t="shared" si="4"/>
        <v>3.4009282441907609</v>
      </c>
      <c r="N13" s="12">
        <f t="shared" si="5"/>
        <v>218466.66666666666</v>
      </c>
      <c r="O13" s="12">
        <f t="shared" si="6"/>
        <v>218466.66666666666</v>
      </c>
      <c r="P13" s="12">
        <f t="shared" si="7"/>
        <v>218466.66</v>
      </c>
      <c r="Q13" s="30">
        <f t="shared" si="8"/>
        <v>218466.66</v>
      </c>
      <c r="R13" s="35">
        <f t="shared" si="1"/>
        <v>182055.55000000002</v>
      </c>
      <c r="S13" s="47"/>
      <c r="T13" s="47"/>
      <c r="U13" s="47"/>
      <c r="V13" s="47"/>
      <c r="W13" s="47"/>
      <c r="X13" s="47"/>
      <c r="Y13" s="26"/>
      <c r="Z13" s="43">
        <v>1.2</v>
      </c>
    </row>
    <row r="14" spans="1:26" ht="24.95" customHeight="1" thickBot="1">
      <c r="A14" s="71">
        <v>5</v>
      </c>
      <c r="B14" s="50" t="s">
        <v>41</v>
      </c>
      <c r="C14" s="36"/>
      <c r="D14" s="29" t="s">
        <v>18</v>
      </c>
      <c r="E14" s="82">
        <v>1</v>
      </c>
      <c r="F14" s="77">
        <v>238000</v>
      </c>
      <c r="G14" s="78">
        <v>224400</v>
      </c>
      <c r="H14" s="79">
        <v>215000</v>
      </c>
      <c r="I14" s="53"/>
      <c r="J14" s="10"/>
      <c r="K14" s="10">
        <f t="shared" si="2"/>
        <v>225800</v>
      </c>
      <c r="L14" s="11">
        <f t="shared" si="3"/>
        <v>11563.736420379011</v>
      </c>
      <c r="M14" s="11">
        <f t="shared" si="4"/>
        <v>5.1212295927276399</v>
      </c>
      <c r="N14" s="12">
        <f t="shared" si="5"/>
        <v>225800</v>
      </c>
      <c r="O14" s="12">
        <f t="shared" si="6"/>
        <v>225800</v>
      </c>
      <c r="P14" s="12">
        <f t="shared" si="7"/>
        <v>225800</v>
      </c>
      <c r="Q14" s="30">
        <f t="shared" si="8"/>
        <v>225800</v>
      </c>
      <c r="R14" s="35">
        <f t="shared" si="1"/>
        <v>188166.66666666669</v>
      </c>
      <c r="S14" s="47"/>
      <c r="T14" s="47"/>
      <c r="U14" s="47"/>
      <c r="V14" s="47"/>
      <c r="W14" s="47"/>
      <c r="X14" s="47"/>
      <c r="Y14" s="26"/>
      <c r="Z14" s="43">
        <v>1.2</v>
      </c>
    </row>
    <row r="15" spans="1:26" ht="24.95" customHeight="1" thickBot="1">
      <c r="A15" s="71">
        <v>6</v>
      </c>
      <c r="B15" s="50" t="s">
        <v>61</v>
      </c>
      <c r="C15" s="36"/>
      <c r="D15" s="29" t="s">
        <v>18</v>
      </c>
      <c r="E15" s="82">
        <v>1</v>
      </c>
      <c r="F15" s="77">
        <v>128500</v>
      </c>
      <c r="G15" s="78">
        <v>123400</v>
      </c>
      <c r="H15" s="79">
        <v>120000</v>
      </c>
      <c r="I15" s="53"/>
      <c r="J15" s="10"/>
      <c r="K15" s="10">
        <f t="shared" si="2"/>
        <v>123966.66666666667</v>
      </c>
      <c r="L15" s="11">
        <f t="shared" si="3"/>
        <v>4278.2395133200916</v>
      </c>
      <c r="M15" s="11">
        <f t="shared" si="4"/>
        <v>3.4511208765690435</v>
      </c>
      <c r="N15" s="12">
        <f t="shared" si="5"/>
        <v>123966.66666666666</v>
      </c>
      <c r="O15" s="12">
        <f t="shared" si="6"/>
        <v>123966.66666666666</v>
      </c>
      <c r="P15" s="12">
        <f t="shared" si="7"/>
        <v>123966.66</v>
      </c>
      <c r="Q15" s="30">
        <f t="shared" si="8"/>
        <v>123966.66</v>
      </c>
      <c r="R15" s="35">
        <f t="shared" si="1"/>
        <v>103305.55</v>
      </c>
      <c r="S15" s="47"/>
      <c r="T15" s="47"/>
      <c r="U15" s="47"/>
      <c r="V15" s="47"/>
      <c r="W15" s="47"/>
      <c r="X15" s="47"/>
      <c r="Y15" s="26"/>
      <c r="Z15" s="43">
        <v>1.2</v>
      </c>
    </row>
    <row r="16" spans="1:26" ht="32.25" customHeight="1" thickBot="1">
      <c r="A16" s="71">
        <v>7</v>
      </c>
      <c r="B16" s="50" t="s">
        <v>42</v>
      </c>
      <c r="C16" s="36"/>
      <c r="D16" s="29" t="s">
        <v>18</v>
      </c>
      <c r="E16" s="82">
        <v>1</v>
      </c>
      <c r="F16" s="77">
        <v>327600</v>
      </c>
      <c r="G16" s="78">
        <v>343100</v>
      </c>
      <c r="H16" s="79">
        <v>310000</v>
      </c>
      <c r="I16" s="53"/>
      <c r="J16" s="10"/>
      <c r="K16" s="10">
        <f t="shared" si="2"/>
        <v>326900</v>
      </c>
      <c r="L16" s="11">
        <f t="shared" si="3"/>
        <v>16561.098997349178</v>
      </c>
      <c r="M16" s="11">
        <f t="shared" si="4"/>
        <v>5.0661055360505287</v>
      </c>
      <c r="N16" s="12">
        <f t="shared" si="5"/>
        <v>326900</v>
      </c>
      <c r="O16" s="12">
        <f t="shared" si="6"/>
        <v>326900</v>
      </c>
      <c r="P16" s="12">
        <f t="shared" si="7"/>
        <v>326900</v>
      </c>
      <c r="Q16" s="30">
        <f t="shared" si="8"/>
        <v>326900</v>
      </c>
      <c r="R16" s="35">
        <f t="shared" si="1"/>
        <v>272416.66666666669</v>
      </c>
      <c r="S16" s="47"/>
      <c r="T16" s="47"/>
      <c r="U16" s="47"/>
      <c r="V16" s="47"/>
      <c r="W16" s="47"/>
      <c r="X16" s="47"/>
      <c r="Y16" s="26"/>
      <c r="Z16" s="43">
        <v>1.2</v>
      </c>
    </row>
    <row r="17" spans="1:27" s="58" customFormat="1" ht="33.75" customHeight="1" thickBot="1">
      <c r="A17" s="71">
        <v>8</v>
      </c>
      <c r="B17" s="50" t="s">
        <v>43</v>
      </c>
      <c r="C17" s="59"/>
      <c r="D17" s="60" t="s">
        <v>18</v>
      </c>
      <c r="E17" s="83">
        <v>1</v>
      </c>
      <c r="F17" s="87">
        <v>330800</v>
      </c>
      <c r="G17" s="88">
        <v>330500</v>
      </c>
      <c r="H17" s="89">
        <v>310000</v>
      </c>
      <c r="I17" s="80"/>
      <c r="J17" s="61"/>
      <c r="K17" s="61">
        <f t="shared" si="2"/>
        <v>323766.66666666669</v>
      </c>
      <c r="L17" s="62">
        <f t="shared" si="3"/>
        <v>11923.226632641574</v>
      </c>
      <c r="M17" s="62">
        <f t="shared" si="4"/>
        <v>3.6826603415962853</v>
      </c>
      <c r="N17" s="63">
        <f t="shared" si="5"/>
        <v>323766.66666666663</v>
      </c>
      <c r="O17" s="63">
        <f t="shared" si="6"/>
        <v>323766.66666666663</v>
      </c>
      <c r="P17" s="63">
        <f t="shared" si="7"/>
        <v>323766.65999999997</v>
      </c>
      <c r="Q17" s="64">
        <f t="shared" si="8"/>
        <v>323766.65999999997</v>
      </c>
      <c r="R17" s="65">
        <f t="shared" si="1"/>
        <v>269805.55</v>
      </c>
      <c r="S17" s="54"/>
      <c r="T17" s="54"/>
      <c r="U17" s="54"/>
      <c r="V17" s="54"/>
      <c r="W17" s="54"/>
      <c r="X17" s="54"/>
      <c r="Y17" s="55"/>
      <c r="Z17" s="57">
        <v>1.2</v>
      </c>
      <c r="AA17" s="56"/>
    </row>
    <row r="18" spans="1:27" ht="31.5" customHeight="1" thickBot="1">
      <c r="A18" s="71">
        <v>9</v>
      </c>
      <c r="B18" s="50" t="s">
        <v>44</v>
      </c>
      <c r="C18" s="36"/>
      <c r="D18" s="29" t="s">
        <v>18</v>
      </c>
      <c r="E18" s="82">
        <v>1</v>
      </c>
      <c r="F18" s="77">
        <v>439400</v>
      </c>
      <c r="G18" s="78">
        <v>447100</v>
      </c>
      <c r="H18" s="79">
        <v>410000</v>
      </c>
      <c r="I18" s="53"/>
      <c r="J18" s="10"/>
      <c r="K18" s="10">
        <f t="shared" si="2"/>
        <v>432166.66666666669</v>
      </c>
      <c r="L18" s="11">
        <f t="shared" si="3"/>
        <v>19579.155582744963</v>
      </c>
      <c r="M18" s="11">
        <f t="shared" si="4"/>
        <v>4.5304640762232848</v>
      </c>
      <c r="N18" s="12">
        <f t="shared" si="5"/>
        <v>432166.66666666663</v>
      </c>
      <c r="O18" s="12">
        <f t="shared" si="6"/>
        <v>432166.66666666663</v>
      </c>
      <c r="P18" s="12">
        <f t="shared" si="7"/>
        <v>432166.66</v>
      </c>
      <c r="Q18" s="30">
        <f t="shared" si="8"/>
        <v>432166.66</v>
      </c>
      <c r="R18" s="35">
        <f t="shared" si="1"/>
        <v>360138.8833333333</v>
      </c>
      <c r="S18" s="47"/>
      <c r="T18" s="47"/>
      <c r="U18" s="47"/>
      <c r="V18" s="47"/>
      <c r="W18" s="47"/>
      <c r="X18" s="47"/>
      <c r="Y18" s="26"/>
      <c r="Z18" s="43">
        <v>1.2</v>
      </c>
    </row>
    <row r="19" spans="1:27" ht="32.25" customHeight="1" thickBot="1">
      <c r="A19" s="71">
        <v>10</v>
      </c>
      <c r="B19" s="50" t="s">
        <v>45</v>
      </c>
      <c r="C19" s="36"/>
      <c r="D19" s="29" t="s">
        <v>18</v>
      </c>
      <c r="E19" s="82">
        <v>1</v>
      </c>
      <c r="F19" s="77">
        <v>452100</v>
      </c>
      <c r="G19" s="78">
        <v>422000</v>
      </c>
      <c r="H19" s="79">
        <v>410000</v>
      </c>
      <c r="I19" s="53"/>
      <c r="J19" s="10"/>
      <c r="K19" s="10">
        <f t="shared" si="2"/>
        <v>428033.33333333331</v>
      </c>
      <c r="L19" s="11">
        <f t="shared" si="3"/>
        <v>21688.783583533062</v>
      </c>
      <c r="M19" s="11">
        <f t="shared" si="4"/>
        <v>5.0670781676348566</v>
      </c>
      <c r="N19" s="12">
        <f t="shared" si="5"/>
        <v>428033.33333333331</v>
      </c>
      <c r="O19" s="12">
        <f t="shared" si="6"/>
        <v>428033.33333333331</v>
      </c>
      <c r="P19" s="12">
        <f t="shared" si="7"/>
        <v>428033.33</v>
      </c>
      <c r="Q19" s="30">
        <f t="shared" si="8"/>
        <v>428033.33</v>
      </c>
      <c r="R19" s="35">
        <f t="shared" si="1"/>
        <v>356694.44166666671</v>
      </c>
      <c r="S19" s="47"/>
      <c r="T19" s="47"/>
      <c r="U19" s="47"/>
      <c r="V19" s="47"/>
      <c r="W19" s="47"/>
      <c r="X19" s="47"/>
      <c r="Y19" s="26"/>
      <c r="Z19" s="43">
        <v>1.2</v>
      </c>
    </row>
    <row r="20" spans="1:27" s="2" customFormat="1" ht="30.75" customHeight="1" thickBot="1">
      <c r="A20" s="71">
        <v>11</v>
      </c>
      <c r="B20" s="50" t="s">
        <v>46</v>
      </c>
      <c r="C20" s="36"/>
      <c r="D20" s="29" t="s">
        <v>18</v>
      </c>
      <c r="E20" s="82">
        <v>1</v>
      </c>
      <c r="F20" s="90">
        <v>568400</v>
      </c>
      <c r="G20" s="78">
        <v>573000</v>
      </c>
      <c r="H20" s="79">
        <v>526000</v>
      </c>
      <c r="I20" s="53"/>
      <c r="J20" s="10"/>
      <c r="K20" s="10">
        <f t="shared" si="2"/>
        <v>555800</v>
      </c>
      <c r="L20" s="11">
        <f t="shared" si="3"/>
        <v>25909.843689223599</v>
      </c>
      <c r="M20" s="11">
        <f t="shared" si="4"/>
        <v>4.6617207069491897</v>
      </c>
      <c r="N20" s="12">
        <f t="shared" si="5"/>
        <v>555800</v>
      </c>
      <c r="O20" s="12">
        <f t="shared" si="6"/>
        <v>555800</v>
      </c>
      <c r="P20" s="12">
        <f t="shared" si="7"/>
        <v>555800</v>
      </c>
      <c r="Q20" s="30">
        <f t="shared" si="8"/>
        <v>555800</v>
      </c>
      <c r="R20" s="35">
        <f t="shared" si="1"/>
        <v>463166.66666666669</v>
      </c>
      <c r="S20" s="47"/>
      <c r="T20" s="47"/>
      <c r="U20" s="47"/>
      <c r="V20" s="47"/>
      <c r="W20" s="47"/>
      <c r="X20" s="47"/>
      <c r="Y20" s="26"/>
      <c r="Z20" s="43">
        <v>1.2</v>
      </c>
      <c r="AA20" s="27"/>
    </row>
    <row r="21" spans="1:27" s="6" customFormat="1" ht="31.5" customHeight="1" thickBot="1">
      <c r="A21" s="71">
        <v>12</v>
      </c>
      <c r="B21" s="50" t="s">
        <v>47</v>
      </c>
      <c r="C21" s="36"/>
      <c r="D21" s="29" t="s">
        <v>18</v>
      </c>
      <c r="E21" s="82">
        <v>1</v>
      </c>
      <c r="F21" s="90">
        <v>568400</v>
      </c>
      <c r="G21" s="78">
        <v>573000</v>
      </c>
      <c r="H21" s="79">
        <v>526000</v>
      </c>
      <c r="I21" s="53"/>
      <c r="J21" s="10"/>
      <c r="K21" s="10">
        <f t="shared" si="2"/>
        <v>555800</v>
      </c>
      <c r="L21" s="11">
        <f t="shared" si="3"/>
        <v>25909.843689223599</v>
      </c>
      <c r="M21" s="11">
        <f t="shared" si="4"/>
        <v>4.6617207069491897</v>
      </c>
      <c r="N21" s="12">
        <f t="shared" si="5"/>
        <v>555800</v>
      </c>
      <c r="O21" s="12">
        <f t="shared" si="6"/>
        <v>555800</v>
      </c>
      <c r="P21" s="12">
        <f t="shared" si="7"/>
        <v>555800</v>
      </c>
      <c r="Q21" s="30">
        <f t="shared" si="8"/>
        <v>555800</v>
      </c>
      <c r="R21" s="35">
        <f t="shared" si="1"/>
        <v>463166.66666666669</v>
      </c>
      <c r="S21" s="47"/>
      <c r="T21" s="47"/>
      <c r="U21" s="47"/>
      <c r="V21" s="47"/>
      <c r="W21" s="47"/>
      <c r="X21" s="47"/>
      <c r="Y21" s="26"/>
      <c r="Z21" s="43">
        <v>1.2</v>
      </c>
      <c r="AA21" s="27"/>
    </row>
    <row r="22" spans="1:27" ht="31.5" customHeight="1" thickBot="1">
      <c r="A22" s="71">
        <v>13</v>
      </c>
      <c r="B22" s="50" t="s">
        <v>48</v>
      </c>
      <c r="C22" s="36"/>
      <c r="D22" s="29" t="s">
        <v>18</v>
      </c>
      <c r="E22" s="82">
        <v>1</v>
      </c>
      <c r="F22" s="77">
        <v>726700</v>
      </c>
      <c r="G22" s="78">
        <v>753800</v>
      </c>
      <c r="H22" s="79">
        <v>680000</v>
      </c>
      <c r="I22" s="53"/>
      <c r="J22" s="10"/>
      <c r="K22" s="10">
        <f t="shared" si="2"/>
        <v>720166.66666666663</v>
      </c>
      <c r="L22" s="11">
        <f t="shared" si="3"/>
        <v>37331.264823647929</v>
      </c>
      <c r="M22" s="11">
        <f t="shared" si="4"/>
        <v>5.1836979620895072</v>
      </c>
      <c r="N22" s="12">
        <f t="shared" si="5"/>
        <v>720166.66666666663</v>
      </c>
      <c r="O22" s="12">
        <f t="shared" si="6"/>
        <v>720166.66666666663</v>
      </c>
      <c r="P22" s="12">
        <f t="shared" si="7"/>
        <v>720166.66</v>
      </c>
      <c r="Q22" s="30">
        <f t="shared" si="8"/>
        <v>720166.66</v>
      </c>
      <c r="R22" s="35">
        <f t="shared" si="1"/>
        <v>600138.88333333342</v>
      </c>
      <c r="S22" s="47"/>
      <c r="T22" s="47"/>
      <c r="U22" s="47"/>
      <c r="V22" s="47"/>
      <c r="W22" s="47"/>
      <c r="X22" s="47"/>
      <c r="Y22" s="26"/>
      <c r="Z22" s="43">
        <v>1.2</v>
      </c>
    </row>
    <row r="23" spans="1:27" ht="31.5" customHeight="1" thickBot="1">
      <c r="A23" s="71">
        <v>14</v>
      </c>
      <c r="B23" s="50" t="s">
        <v>49</v>
      </c>
      <c r="C23" s="36"/>
      <c r="D23" s="29" t="s">
        <v>18</v>
      </c>
      <c r="E23" s="82">
        <v>1</v>
      </c>
      <c r="F23" s="77">
        <v>733900</v>
      </c>
      <c r="G23" s="78">
        <v>704900</v>
      </c>
      <c r="H23" s="79">
        <v>680000</v>
      </c>
      <c r="I23" s="53"/>
      <c r="J23" s="10"/>
      <c r="K23" s="10">
        <f t="shared" si="2"/>
        <v>706266.66666666663</v>
      </c>
      <c r="L23" s="11">
        <f t="shared" si="3"/>
        <v>26975.976967170871</v>
      </c>
      <c r="M23" s="11">
        <f t="shared" si="4"/>
        <v>3.8195172220838498</v>
      </c>
      <c r="N23" s="12">
        <f t="shared" si="5"/>
        <v>706266.66666666663</v>
      </c>
      <c r="O23" s="12">
        <f t="shared" si="6"/>
        <v>706266.66666666663</v>
      </c>
      <c r="P23" s="12">
        <f t="shared" si="7"/>
        <v>706266.66</v>
      </c>
      <c r="Q23" s="30">
        <f t="shared" si="8"/>
        <v>706266.66</v>
      </c>
      <c r="R23" s="35">
        <f t="shared" si="1"/>
        <v>588555.55000000005</v>
      </c>
      <c r="S23" s="47"/>
      <c r="T23" s="47"/>
      <c r="U23" s="47"/>
      <c r="V23" s="47"/>
      <c r="W23" s="47"/>
      <c r="X23" s="47"/>
      <c r="Y23" s="26"/>
      <c r="Z23" s="43">
        <v>1.2</v>
      </c>
    </row>
    <row r="24" spans="1:27" ht="30.75" customHeight="1" thickBot="1">
      <c r="A24" s="71">
        <v>15</v>
      </c>
      <c r="B24" s="50" t="s">
        <v>50</v>
      </c>
      <c r="C24" s="36"/>
      <c r="D24" s="29" t="s">
        <v>18</v>
      </c>
      <c r="E24" s="82">
        <v>1</v>
      </c>
      <c r="F24" s="77">
        <v>1030000</v>
      </c>
      <c r="G24" s="78">
        <v>1049900</v>
      </c>
      <c r="H24" s="79">
        <v>992000</v>
      </c>
      <c r="I24" s="53"/>
      <c r="J24" s="10"/>
      <c r="K24" s="10">
        <f t="shared" si="2"/>
        <v>1023966.6666666666</v>
      </c>
      <c r="L24" s="11">
        <f t="shared" si="3"/>
        <v>29417.738412959847</v>
      </c>
      <c r="M24" s="11">
        <f t="shared" si="4"/>
        <v>2.8729195364067692</v>
      </c>
      <c r="N24" s="12">
        <f t="shared" si="5"/>
        <v>1023966.6666666666</v>
      </c>
      <c r="O24" s="12">
        <f t="shared" si="6"/>
        <v>1023966.6666666666</v>
      </c>
      <c r="P24" s="12">
        <f t="shared" si="7"/>
        <v>1023966.66</v>
      </c>
      <c r="Q24" s="30">
        <f t="shared" si="8"/>
        <v>1023966.66</v>
      </c>
      <c r="R24" s="35">
        <f t="shared" si="1"/>
        <v>853305.55</v>
      </c>
      <c r="S24" s="47"/>
      <c r="T24" s="47"/>
      <c r="U24" s="47"/>
      <c r="V24" s="47"/>
      <c r="W24" s="47"/>
      <c r="X24" s="47"/>
      <c r="Y24" s="26"/>
      <c r="Z24" s="43">
        <v>1.2</v>
      </c>
    </row>
    <row r="25" spans="1:27" ht="31.5" customHeight="1" thickBot="1">
      <c r="A25" s="71">
        <v>16</v>
      </c>
      <c r="B25" s="50" t="s">
        <v>51</v>
      </c>
      <c r="C25" s="36"/>
      <c r="D25" s="29" t="s">
        <v>18</v>
      </c>
      <c r="E25" s="82">
        <v>1</v>
      </c>
      <c r="F25" s="77">
        <v>998000</v>
      </c>
      <c r="G25" s="78">
        <v>1060000</v>
      </c>
      <c r="H25" s="79">
        <v>992000</v>
      </c>
      <c r="I25" s="53"/>
      <c r="J25" s="10"/>
      <c r="K25" s="10">
        <f t="shared" si="2"/>
        <v>1016666.6666666666</v>
      </c>
      <c r="L25" s="11">
        <f t="shared" si="3"/>
        <v>37647.487742654666</v>
      </c>
      <c r="M25" s="11">
        <f t="shared" si="4"/>
        <v>3.7030315812447214</v>
      </c>
      <c r="N25" s="12">
        <f t="shared" si="5"/>
        <v>1016666.6666666666</v>
      </c>
      <c r="O25" s="12">
        <f t="shared" si="6"/>
        <v>1016666.6666666666</v>
      </c>
      <c r="P25" s="12">
        <f t="shared" si="7"/>
        <v>1016666.66</v>
      </c>
      <c r="Q25" s="30">
        <f t="shared" si="8"/>
        <v>1016666.66</v>
      </c>
      <c r="R25" s="35">
        <f t="shared" si="1"/>
        <v>847222.21666666667</v>
      </c>
      <c r="S25" s="47"/>
      <c r="T25" s="47"/>
      <c r="U25" s="47"/>
      <c r="V25" s="47"/>
      <c r="W25" s="47"/>
      <c r="X25" s="47"/>
      <c r="Y25" s="26"/>
      <c r="Z25" s="43">
        <v>1.2</v>
      </c>
    </row>
    <row r="26" spans="1:27" ht="31.5" customHeight="1" thickBot="1">
      <c r="A26" s="71">
        <v>17</v>
      </c>
      <c r="B26" s="50" t="s">
        <v>52</v>
      </c>
      <c r="C26" s="36"/>
      <c r="D26" s="29" t="s">
        <v>18</v>
      </c>
      <c r="E26" s="82">
        <v>1</v>
      </c>
      <c r="F26" s="77">
        <v>1660000</v>
      </c>
      <c r="G26" s="78">
        <v>1659600</v>
      </c>
      <c r="H26" s="79">
        <v>1496000</v>
      </c>
      <c r="I26" s="53"/>
      <c r="J26" s="10"/>
      <c r="K26" s="10">
        <f t="shared" si="2"/>
        <v>1605200</v>
      </c>
      <c r="L26" s="11">
        <f t="shared" si="3"/>
        <v>94570.185576639327</v>
      </c>
      <c r="M26" s="11">
        <f t="shared" si="4"/>
        <v>5.8914892584499956</v>
      </c>
      <c r="N26" s="12">
        <f t="shared" si="5"/>
        <v>1605200</v>
      </c>
      <c r="O26" s="12">
        <f t="shared" si="6"/>
        <v>1605200</v>
      </c>
      <c r="P26" s="12">
        <f t="shared" si="7"/>
        <v>1605200</v>
      </c>
      <c r="Q26" s="30">
        <f t="shared" si="8"/>
        <v>1605200</v>
      </c>
      <c r="R26" s="35">
        <f t="shared" si="1"/>
        <v>1337666.6666666667</v>
      </c>
      <c r="S26" s="47"/>
      <c r="T26" s="47"/>
      <c r="U26" s="47"/>
      <c r="V26" s="47"/>
      <c r="W26" s="47"/>
      <c r="X26" s="47"/>
      <c r="Y26" s="26"/>
      <c r="Z26" s="43">
        <v>1.2</v>
      </c>
    </row>
    <row r="27" spans="1:27" ht="33" customHeight="1" thickBot="1">
      <c r="A27" s="71">
        <v>18</v>
      </c>
      <c r="B27" s="50" t="s">
        <v>53</v>
      </c>
      <c r="C27" s="36"/>
      <c r="D27" s="29" t="s">
        <v>18</v>
      </c>
      <c r="E27" s="82">
        <v>1</v>
      </c>
      <c r="F27" s="77">
        <v>1660000</v>
      </c>
      <c r="G27" s="78">
        <v>1659600</v>
      </c>
      <c r="H27" s="79">
        <v>1496000</v>
      </c>
      <c r="I27" s="53"/>
      <c r="J27" s="10"/>
      <c r="K27" s="10">
        <f t="shared" si="2"/>
        <v>1605200</v>
      </c>
      <c r="L27" s="11">
        <f t="shared" si="3"/>
        <v>94570.185576639327</v>
      </c>
      <c r="M27" s="11">
        <f t="shared" si="4"/>
        <v>5.8914892584499956</v>
      </c>
      <c r="N27" s="12">
        <f t="shared" si="5"/>
        <v>1605200</v>
      </c>
      <c r="O27" s="12">
        <f t="shared" si="6"/>
        <v>1605200</v>
      </c>
      <c r="P27" s="12">
        <f t="shared" si="7"/>
        <v>1605200</v>
      </c>
      <c r="Q27" s="30">
        <f t="shared" si="8"/>
        <v>1605200</v>
      </c>
      <c r="R27" s="35">
        <f t="shared" si="1"/>
        <v>1337666.6666666667</v>
      </c>
      <c r="S27" s="47"/>
      <c r="T27" s="47"/>
      <c r="U27" s="47"/>
      <c r="V27" s="47"/>
      <c r="W27" s="47"/>
      <c r="X27" s="47"/>
      <c r="Y27" s="26"/>
      <c r="Z27" s="43">
        <v>1.2</v>
      </c>
    </row>
    <row r="28" spans="1:27" s="58" customFormat="1" ht="30.75" customHeight="1" thickBot="1">
      <c r="A28" s="71">
        <v>19</v>
      </c>
      <c r="B28" s="50" t="s">
        <v>54</v>
      </c>
      <c r="C28" s="59"/>
      <c r="D28" s="60" t="s">
        <v>18</v>
      </c>
      <c r="E28" s="83">
        <v>1</v>
      </c>
      <c r="F28" s="87">
        <v>1660000</v>
      </c>
      <c r="G28" s="88">
        <v>1659600</v>
      </c>
      <c r="H28" s="89">
        <v>1496000</v>
      </c>
      <c r="I28" s="80"/>
      <c r="J28" s="61"/>
      <c r="K28" s="61">
        <f t="shared" si="2"/>
        <v>1605200</v>
      </c>
      <c r="L28" s="62">
        <f t="shared" si="3"/>
        <v>94570.185576639327</v>
      </c>
      <c r="M28" s="62">
        <f t="shared" si="4"/>
        <v>5.8914892584499956</v>
      </c>
      <c r="N28" s="63">
        <f t="shared" si="5"/>
        <v>1605200</v>
      </c>
      <c r="O28" s="63">
        <f t="shared" si="6"/>
        <v>1605200</v>
      </c>
      <c r="P28" s="63">
        <f t="shared" si="7"/>
        <v>1605200</v>
      </c>
      <c r="Q28" s="64">
        <f t="shared" si="8"/>
        <v>1605200</v>
      </c>
      <c r="R28" s="65">
        <f t="shared" si="1"/>
        <v>1337666.6666666667</v>
      </c>
      <c r="S28" s="54"/>
      <c r="T28" s="54"/>
      <c r="U28" s="54"/>
      <c r="V28" s="54"/>
      <c r="W28" s="54"/>
      <c r="X28" s="54"/>
      <c r="Y28" s="55"/>
      <c r="Z28" s="57">
        <v>1.2</v>
      </c>
      <c r="AA28" s="56"/>
    </row>
    <row r="29" spans="1:27" ht="31.5" customHeight="1" thickBot="1">
      <c r="A29" s="71">
        <v>20</v>
      </c>
      <c r="B29" s="50" t="s">
        <v>55</v>
      </c>
      <c r="C29" s="36"/>
      <c r="D29" s="29" t="s">
        <v>18</v>
      </c>
      <c r="E29" s="82">
        <v>1</v>
      </c>
      <c r="F29" s="77">
        <v>1660000</v>
      </c>
      <c r="G29" s="88">
        <v>1659600</v>
      </c>
      <c r="H29" s="79">
        <v>1496000</v>
      </c>
      <c r="I29" s="53"/>
      <c r="J29" s="10"/>
      <c r="K29" s="10">
        <f t="shared" si="2"/>
        <v>1605200</v>
      </c>
      <c r="L29" s="11">
        <f t="shared" si="3"/>
        <v>94570.185576639327</v>
      </c>
      <c r="M29" s="11">
        <f t="shared" si="4"/>
        <v>5.8914892584499956</v>
      </c>
      <c r="N29" s="12">
        <f t="shared" si="5"/>
        <v>1605200</v>
      </c>
      <c r="O29" s="12">
        <f t="shared" si="6"/>
        <v>1605200</v>
      </c>
      <c r="P29" s="12">
        <f t="shared" si="7"/>
        <v>1605200</v>
      </c>
      <c r="Q29" s="30">
        <f t="shared" si="8"/>
        <v>1605200</v>
      </c>
      <c r="R29" s="35">
        <f t="shared" si="1"/>
        <v>1337666.6666666667</v>
      </c>
      <c r="S29" s="47"/>
      <c r="T29" s="47"/>
      <c r="U29" s="47"/>
      <c r="V29" s="47"/>
      <c r="W29" s="47"/>
      <c r="X29" s="47"/>
      <c r="Y29" s="26"/>
      <c r="Z29" s="43">
        <v>1.2</v>
      </c>
    </row>
    <row r="30" spans="1:27" ht="31.5" customHeight="1" thickBot="1">
      <c r="A30" s="71">
        <v>21</v>
      </c>
      <c r="B30" s="50" t="s">
        <v>70</v>
      </c>
      <c r="C30" s="36"/>
      <c r="D30" s="29" t="s">
        <v>18</v>
      </c>
      <c r="E30" s="82">
        <v>1</v>
      </c>
      <c r="F30" s="77">
        <v>9180000</v>
      </c>
      <c r="G30" s="88">
        <v>8900000</v>
      </c>
      <c r="H30" s="79">
        <v>9151000</v>
      </c>
      <c r="I30" s="53"/>
      <c r="J30" s="10"/>
      <c r="K30" s="10">
        <f t="shared" si="2"/>
        <v>9077000</v>
      </c>
      <c r="L30" s="11">
        <f t="shared" si="3"/>
        <v>153970.77644800002</v>
      </c>
      <c r="M30" s="11">
        <f t="shared" si="4"/>
        <v>1.6962738399030519</v>
      </c>
      <c r="N30" s="12">
        <f t="shared" si="5"/>
        <v>9077000</v>
      </c>
      <c r="O30" s="12">
        <f t="shared" si="6"/>
        <v>9077000</v>
      </c>
      <c r="P30" s="12">
        <f t="shared" si="7"/>
        <v>9077000</v>
      </c>
      <c r="Q30" s="30">
        <f t="shared" si="8"/>
        <v>9077000</v>
      </c>
      <c r="R30" s="35">
        <f t="shared" si="1"/>
        <v>7564166.666666667</v>
      </c>
      <c r="S30" s="47"/>
      <c r="T30" s="47"/>
      <c r="U30" s="47"/>
      <c r="V30" s="47"/>
      <c r="W30" s="47"/>
      <c r="X30" s="47"/>
      <c r="Y30" s="26"/>
      <c r="Z30" s="43">
        <v>1.2</v>
      </c>
    </row>
    <row r="31" spans="1:27" ht="32.25" customHeight="1" thickBot="1">
      <c r="A31" s="71">
        <v>22</v>
      </c>
      <c r="B31" s="50" t="s">
        <v>56</v>
      </c>
      <c r="C31" s="36"/>
      <c r="D31" s="29" t="s">
        <v>18</v>
      </c>
      <c r="E31" s="82">
        <v>1</v>
      </c>
      <c r="F31" s="77">
        <v>9150000</v>
      </c>
      <c r="G31" s="78">
        <v>8900000</v>
      </c>
      <c r="H31" s="79">
        <v>9100000</v>
      </c>
      <c r="I31" s="53"/>
      <c r="J31" s="10"/>
      <c r="K31" s="10">
        <f t="shared" si="2"/>
        <v>9050000</v>
      </c>
      <c r="L31" s="11">
        <f t="shared" si="3"/>
        <v>132287.56555322953</v>
      </c>
      <c r="M31" s="11">
        <f t="shared" si="4"/>
        <v>1.4617410558367905</v>
      </c>
      <c r="N31" s="12">
        <f t="shared" si="5"/>
        <v>9050000</v>
      </c>
      <c r="O31" s="12">
        <f t="shared" si="6"/>
        <v>9050000</v>
      </c>
      <c r="P31" s="12">
        <f t="shared" si="7"/>
        <v>9050000</v>
      </c>
      <c r="Q31" s="30">
        <f t="shared" si="8"/>
        <v>9050000</v>
      </c>
      <c r="R31" s="35">
        <f t="shared" si="1"/>
        <v>7541666.666666667</v>
      </c>
      <c r="S31" s="47"/>
      <c r="T31" s="47"/>
      <c r="U31" s="47"/>
      <c r="V31" s="47"/>
      <c r="W31" s="47"/>
      <c r="X31" s="47"/>
      <c r="Y31" s="26"/>
      <c r="Z31" s="43">
        <v>1.2</v>
      </c>
    </row>
    <row r="32" spans="1:27" ht="33" customHeight="1" thickBot="1">
      <c r="A32" s="71">
        <v>23</v>
      </c>
      <c r="B32" s="50" t="s">
        <v>71</v>
      </c>
      <c r="C32" s="36"/>
      <c r="D32" s="29" t="s">
        <v>18</v>
      </c>
      <c r="E32" s="82">
        <v>1</v>
      </c>
      <c r="F32" s="77">
        <v>11150000</v>
      </c>
      <c r="G32" s="78">
        <v>11000000</v>
      </c>
      <c r="H32" s="79">
        <v>11940000</v>
      </c>
      <c r="I32" s="53"/>
      <c r="J32" s="10"/>
      <c r="K32" s="10">
        <f t="shared" si="2"/>
        <v>11363333.333333334</v>
      </c>
      <c r="L32" s="11">
        <f t="shared" si="3"/>
        <v>505008.2507576815</v>
      </c>
      <c r="M32" s="11">
        <f t="shared" si="4"/>
        <v>4.444191118430755</v>
      </c>
      <c r="N32" s="12">
        <f t="shared" si="5"/>
        <v>11363333.333333332</v>
      </c>
      <c r="O32" s="12">
        <f t="shared" si="6"/>
        <v>11363333.333333332</v>
      </c>
      <c r="P32" s="12">
        <f t="shared" si="7"/>
        <v>11363333.33</v>
      </c>
      <c r="Q32" s="30">
        <f t="shared" si="8"/>
        <v>11363333.33</v>
      </c>
      <c r="R32" s="35">
        <f t="shared" si="1"/>
        <v>9469444.4416666664</v>
      </c>
      <c r="S32" s="47"/>
      <c r="T32" s="47"/>
      <c r="U32" s="47"/>
      <c r="V32" s="47"/>
      <c r="W32" s="47"/>
      <c r="X32" s="47"/>
      <c r="Y32" s="26"/>
      <c r="Z32" s="43">
        <v>1.2</v>
      </c>
    </row>
    <row r="33" spans="1:27" ht="31.5" customHeight="1" thickBot="1">
      <c r="A33" s="71">
        <v>24</v>
      </c>
      <c r="B33" s="50" t="s">
        <v>72</v>
      </c>
      <c r="C33" s="36"/>
      <c r="D33" s="29" t="s">
        <v>18</v>
      </c>
      <c r="E33" s="82">
        <v>1</v>
      </c>
      <c r="F33" s="77">
        <v>151100</v>
      </c>
      <c r="G33" s="78">
        <v>148000</v>
      </c>
      <c r="H33" s="79">
        <v>150000</v>
      </c>
      <c r="I33" s="53"/>
      <c r="J33" s="10"/>
      <c r="K33" s="10">
        <f t="shared" si="2"/>
        <v>149700</v>
      </c>
      <c r="L33" s="11">
        <f t="shared" si="3"/>
        <v>1571.6233645501711</v>
      </c>
      <c r="M33" s="11">
        <f t="shared" si="4"/>
        <v>1.0498486069139419</v>
      </c>
      <c r="N33" s="12">
        <f t="shared" si="5"/>
        <v>149700</v>
      </c>
      <c r="O33" s="12">
        <f t="shared" si="6"/>
        <v>149700</v>
      </c>
      <c r="P33" s="12">
        <f t="shared" si="7"/>
        <v>149700</v>
      </c>
      <c r="Q33" s="30">
        <f t="shared" si="8"/>
        <v>149700</v>
      </c>
      <c r="R33" s="35">
        <f t="shared" si="1"/>
        <v>124750</v>
      </c>
      <c r="S33" s="47"/>
      <c r="T33" s="47"/>
      <c r="U33" s="47"/>
      <c r="V33" s="47"/>
      <c r="W33" s="47"/>
      <c r="X33" s="47"/>
      <c r="Y33" s="26"/>
      <c r="Z33" s="43">
        <v>1.2</v>
      </c>
    </row>
    <row r="34" spans="1:27" ht="33" customHeight="1" thickBot="1">
      <c r="A34" s="71">
        <v>25</v>
      </c>
      <c r="B34" s="50" t="s">
        <v>73</v>
      </c>
      <c r="C34" s="36"/>
      <c r="D34" s="29" t="s">
        <v>18</v>
      </c>
      <c r="E34" s="82">
        <v>1</v>
      </c>
      <c r="F34" s="77">
        <v>172700</v>
      </c>
      <c r="G34" s="78">
        <v>170900</v>
      </c>
      <c r="H34" s="79">
        <v>165000</v>
      </c>
      <c r="I34" s="53"/>
      <c r="J34" s="10"/>
      <c r="K34" s="10">
        <f t="shared" si="2"/>
        <v>169533.33333333334</v>
      </c>
      <c r="L34" s="11">
        <f t="shared" si="3"/>
        <v>4027.8199231511494</v>
      </c>
      <c r="M34" s="11">
        <f t="shared" si="4"/>
        <v>2.3758277171556128</v>
      </c>
      <c r="N34" s="12">
        <f t="shared" si="5"/>
        <v>169533.33333333331</v>
      </c>
      <c r="O34" s="12">
        <f t="shared" si="6"/>
        <v>169533.33333333331</v>
      </c>
      <c r="P34" s="12">
        <f t="shared" si="7"/>
        <v>169533.33</v>
      </c>
      <c r="Q34" s="30">
        <f t="shared" si="8"/>
        <v>169533.33</v>
      </c>
      <c r="R34" s="35">
        <f t="shared" si="1"/>
        <v>141277.77499999999</v>
      </c>
      <c r="S34" s="47"/>
      <c r="T34" s="47"/>
      <c r="U34" s="47"/>
      <c r="V34" s="47"/>
      <c r="W34" s="47"/>
      <c r="X34" s="47"/>
      <c r="Y34" s="26"/>
      <c r="Z34" s="43">
        <v>1.2</v>
      </c>
    </row>
    <row r="35" spans="1:27" ht="33" customHeight="1" thickBot="1">
      <c r="A35" s="71">
        <v>26</v>
      </c>
      <c r="B35" s="50" t="s">
        <v>74</v>
      </c>
      <c r="C35" s="36"/>
      <c r="D35" s="29" t="s">
        <v>18</v>
      </c>
      <c r="E35" s="82">
        <v>1</v>
      </c>
      <c r="F35" s="90">
        <v>341000</v>
      </c>
      <c r="G35" s="78">
        <v>337450</v>
      </c>
      <c r="H35" s="79">
        <v>320000</v>
      </c>
      <c r="I35" s="53"/>
      <c r="J35" s="10"/>
      <c r="K35" s="10">
        <f t="shared" si="2"/>
        <v>332816.66666666669</v>
      </c>
      <c r="L35" s="11">
        <f t="shared" si="3"/>
        <v>11240.588655997219</v>
      </c>
      <c r="M35" s="11">
        <f t="shared" si="4"/>
        <v>3.3774115847555368</v>
      </c>
      <c r="N35" s="12">
        <f t="shared" si="5"/>
        <v>332816.66666666663</v>
      </c>
      <c r="O35" s="12">
        <f t="shared" si="6"/>
        <v>332816.66666666663</v>
      </c>
      <c r="P35" s="12">
        <f t="shared" si="7"/>
        <v>332816.65999999997</v>
      </c>
      <c r="Q35" s="30">
        <f t="shared" si="8"/>
        <v>332816.65999999997</v>
      </c>
      <c r="R35" s="35">
        <f t="shared" si="1"/>
        <v>277347.21666666667</v>
      </c>
      <c r="S35" s="47"/>
      <c r="T35" s="47"/>
      <c r="U35" s="47"/>
      <c r="V35" s="47"/>
      <c r="W35" s="47"/>
      <c r="X35" s="47"/>
      <c r="Y35" s="26"/>
      <c r="Z35" s="43">
        <v>1.2</v>
      </c>
    </row>
    <row r="36" spans="1:27" ht="31.5" customHeight="1" thickBot="1">
      <c r="A36" s="71">
        <v>27</v>
      </c>
      <c r="B36" s="50" t="s">
        <v>75</v>
      </c>
      <c r="C36" s="36"/>
      <c r="D36" s="29" t="s">
        <v>18</v>
      </c>
      <c r="E36" s="82">
        <v>1</v>
      </c>
      <c r="F36" s="77">
        <v>220600</v>
      </c>
      <c r="G36" s="78">
        <v>207950</v>
      </c>
      <c r="H36" s="79">
        <v>200000</v>
      </c>
      <c r="I36" s="53"/>
      <c r="J36" s="10"/>
      <c r="K36" s="10">
        <f t="shared" si="2"/>
        <v>209516.66666666666</v>
      </c>
      <c r="L36" s="11">
        <f t="shared" si="3"/>
        <v>10388.976529636273</v>
      </c>
      <c r="M36" s="11">
        <f t="shared" si="4"/>
        <v>4.9585442031515106</v>
      </c>
      <c r="N36" s="12">
        <f t="shared" si="5"/>
        <v>209516.66666666666</v>
      </c>
      <c r="O36" s="12">
        <f t="shared" si="6"/>
        <v>209516.66666666666</v>
      </c>
      <c r="P36" s="12">
        <f t="shared" si="7"/>
        <v>209516.66</v>
      </c>
      <c r="Q36" s="30">
        <f t="shared" si="8"/>
        <v>209516.66</v>
      </c>
      <c r="R36" s="35">
        <f t="shared" si="1"/>
        <v>174597.21666666667</v>
      </c>
      <c r="S36" s="47"/>
      <c r="T36" s="47"/>
      <c r="U36" s="47"/>
      <c r="V36" s="47"/>
      <c r="W36" s="47"/>
      <c r="X36" s="47"/>
      <c r="Y36" s="26"/>
      <c r="Z36" s="43">
        <v>1.2</v>
      </c>
    </row>
    <row r="37" spans="1:27" s="58" customFormat="1" ht="33.75" customHeight="1" thickBot="1">
      <c r="A37" s="71">
        <v>28</v>
      </c>
      <c r="B37" s="50" t="s">
        <v>57</v>
      </c>
      <c r="C37" s="59"/>
      <c r="D37" s="60" t="s">
        <v>18</v>
      </c>
      <c r="E37" s="83">
        <v>1</v>
      </c>
      <c r="F37" s="87">
        <v>770600</v>
      </c>
      <c r="G37" s="88">
        <v>740250</v>
      </c>
      <c r="H37" s="89">
        <v>713000</v>
      </c>
      <c r="I37" s="80"/>
      <c r="J37" s="61"/>
      <c r="K37" s="61">
        <f t="shared" si="2"/>
        <v>741283.33333333337</v>
      </c>
      <c r="L37" s="62">
        <f t="shared" si="3"/>
        <v>28813.90000214017</v>
      </c>
      <c r="M37" s="62">
        <f t="shared" si="4"/>
        <v>3.8870292513622999</v>
      </c>
      <c r="N37" s="63">
        <f t="shared" si="5"/>
        <v>741283.33333333326</v>
      </c>
      <c r="O37" s="63">
        <f t="shared" si="6"/>
        <v>741283.33333333326</v>
      </c>
      <c r="P37" s="63">
        <f t="shared" si="7"/>
        <v>741283.33</v>
      </c>
      <c r="Q37" s="64">
        <f t="shared" si="8"/>
        <v>741283.33</v>
      </c>
      <c r="R37" s="65">
        <f t="shared" si="1"/>
        <v>617736.10833333328</v>
      </c>
      <c r="S37" s="54"/>
      <c r="T37" s="54"/>
      <c r="U37" s="54"/>
      <c r="V37" s="54"/>
      <c r="W37" s="54"/>
      <c r="X37" s="54"/>
      <c r="Y37" s="55"/>
      <c r="Z37" s="57">
        <v>1.2</v>
      </c>
      <c r="AA37" s="56"/>
    </row>
    <row r="38" spans="1:27" ht="32.25" customHeight="1" thickBot="1">
      <c r="A38" s="71">
        <v>29</v>
      </c>
      <c r="B38" s="50" t="s">
        <v>76</v>
      </c>
      <c r="C38" s="36"/>
      <c r="D38" s="29" t="s">
        <v>18</v>
      </c>
      <c r="E38" s="82">
        <v>1</v>
      </c>
      <c r="F38" s="77">
        <v>103000</v>
      </c>
      <c r="G38" s="78">
        <v>109500</v>
      </c>
      <c r="H38" s="79">
        <v>99000</v>
      </c>
      <c r="I38" s="53"/>
      <c r="J38" s="10"/>
      <c r="K38" s="10">
        <f t="shared" si="2"/>
        <v>103833.33333333333</v>
      </c>
      <c r="L38" s="11">
        <f t="shared" si="3"/>
        <v>5299.3710318615485</v>
      </c>
      <c r="M38" s="11">
        <f t="shared" si="4"/>
        <v>5.1037281205729199</v>
      </c>
      <c r="N38" s="12">
        <f t="shared" si="5"/>
        <v>103833.33333333333</v>
      </c>
      <c r="O38" s="12">
        <f t="shared" si="6"/>
        <v>103833.33333333333</v>
      </c>
      <c r="P38" s="12">
        <f t="shared" si="7"/>
        <v>103833.33</v>
      </c>
      <c r="Q38" s="30">
        <f t="shared" si="8"/>
        <v>103833.33</v>
      </c>
      <c r="R38" s="35">
        <f t="shared" si="1"/>
        <v>86527.775000000009</v>
      </c>
      <c r="S38" s="47"/>
      <c r="T38" s="47"/>
      <c r="U38" s="47"/>
      <c r="V38" s="47"/>
      <c r="W38" s="47"/>
      <c r="X38" s="47"/>
      <c r="Y38" s="26"/>
      <c r="Z38" s="43">
        <v>1.2</v>
      </c>
    </row>
    <row r="39" spans="1:27" ht="32.25" customHeight="1" thickBot="1">
      <c r="A39" s="71">
        <v>30</v>
      </c>
      <c r="B39" s="50" t="s">
        <v>58</v>
      </c>
      <c r="C39" s="36"/>
      <c r="D39" s="29" t="s">
        <v>18</v>
      </c>
      <c r="E39" s="82">
        <v>1</v>
      </c>
      <c r="F39" s="77">
        <v>61900</v>
      </c>
      <c r="G39" s="78">
        <v>61800</v>
      </c>
      <c r="H39" s="79">
        <v>58000</v>
      </c>
      <c r="I39" s="53"/>
      <c r="J39" s="10"/>
      <c r="K39" s="10">
        <f t="shared" si="2"/>
        <v>60566.666666666664</v>
      </c>
      <c r="L39" s="11">
        <f t="shared" si="3"/>
        <v>2223.3608194203057</v>
      </c>
      <c r="M39" s="11">
        <f t="shared" si="4"/>
        <v>3.670931457490874</v>
      </c>
      <c r="N39" s="12">
        <f t="shared" si="5"/>
        <v>60566.666666666664</v>
      </c>
      <c r="O39" s="12">
        <f t="shared" si="6"/>
        <v>60566.666666666664</v>
      </c>
      <c r="P39" s="12">
        <f t="shared" si="7"/>
        <v>60566.66</v>
      </c>
      <c r="Q39" s="30">
        <f t="shared" si="8"/>
        <v>60566.66</v>
      </c>
      <c r="R39" s="35">
        <f t="shared" si="1"/>
        <v>50472.216666666674</v>
      </c>
      <c r="S39" s="47"/>
      <c r="T39" s="47"/>
      <c r="U39" s="47"/>
      <c r="V39" s="47"/>
      <c r="W39" s="47"/>
      <c r="X39" s="47"/>
      <c r="Y39" s="26"/>
      <c r="Z39" s="43">
        <v>1.2</v>
      </c>
    </row>
    <row r="40" spans="1:27" ht="24.75" customHeight="1" thickBot="1">
      <c r="A40" s="71">
        <v>31</v>
      </c>
      <c r="B40" s="50" t="s">
        <v>62</v>
      </c>
      <c r="C40" s="36"/>
      <c r="D40" s="29" t="s">
        <v>18</v>
      </c>
      <c r="E40" s="82">
        <v>1</v>
      </c>
      <c r="F40" s="90">
        <v>144450</v>
      </c>
      <c r="G40" s="78">
        <v>145600</v>
      </c>
      <c r="H40" s="79">
        <v>134000</v>
      </c>
      <c r="I40" s="53"/>
      <c r="J40" s="10"/>
      <c r="K40" s="10">
        <f t="shared" si="2"/>
        <v>141350</v>
      </c>
      <c r="L40" s="11">
        <f t="shared" si="3"/>
        <v>6391.2048942276915</v>
      </c>
      <c r="M40" s="11">
        <f t="shared" si="4"/>
        <v>4.5215457334472529</v>
      </c>
      <c r="N40" s="12">
        <f t="shared" si="5"/>
        <v>141350</v>
      </c>
      <c r="O40" s="12">
        <f t="shared" si="6"/>
        <v>141350</v>
      </c>
      <c r="P40" s="12">
        <f t="shared" si="7"/>
        <v>141350</v>
      </c>
      <c r="Q40" s="30">
        <f t="shared" si="8"/>
        <v>141350</v>
      </c>
      <c r="R40" s="35">
        <f t="shared" si="1"/>
        <v>117791.66666666667</v>
      </c>
      <c r="S40" s="47"/>
      <c r="T40" s="47"/>
      <c r="U40" s="47"/>
      <c r="V40" s="47"/>
      <c r="W40" s="47"/>
      <c r="X40" s="47"/>
      <c r="Y40" s="26"/>
      <c r="Z40" s="43">
        <v>1.2</v>
      </c>
    </row>
    <row r="41" spans="1:27" s="70" customFormat="1" ht="23.25" customHeight="1" thickBot="1">
      <c r="A41" s="71">
        <v>32</v>
      </c>
      <c r="B41" s="50" t="s">
        <v>63</v>
      </c>
      <c r="C41" s="59"/>
      <c r="D41" s="60" t="s">
        <v>18</v>
      </c>
      <c r="E41" s="83">
        <v>1</v>
      </c>
      <c r="F41" s="88">
        <v>770000</v>
      </c>
      <c r="G41" s="88">
        <v>767200</v>
      </c>
      <c r="H41" s="89">
        <v>740000</v>
      </c>
      <c r="I41" s="80"/>
      <c r="J41" s="61"/>
      <c r="K41" s="61">
        <f t="shared" si="2"/>
        <v>759066.66666666663</v>
      </c>
      <c r="L41" s="62">
        <f t="shared" si="3"/>
        <v>16571.461412118526</v>
      </c>
      <c r="M41" s="62">
        <f t="shared" si="4"/>
        <v>2.1831364937798869</v>
      </c>
      <c r="N41" s="63">
        <f t="shared" si="5"/>
        <v>759066.66666666663</v>
      </c>
      <c r="O41" s="63">
        <f t="shared" si="6"/>
        <v>759066.66666666663</v>
      </c>
      <c r="P41" s="63">
        <f t="shared" si="7"/>
        <v>759066.66</v>
      </c>
      <c r="Q41" s="64">
        <f t="shared" si="8"/>
        <v>759066.66</v>
      </c>
      <c r="R41" s="65">
        <f t="shared" si="1"/>
        <v>632555.55000000005</v>
      </c>
      <c r="S41" s="66"/>
      <c r="T41" s="66"/>
      <c r="U41" s="66"/>
      <c r="V41" s="66"/>
      <c r="W41" s="66"/>
      <c r="X41" s="66"/>
      <c r="Y41" s="67"/>
      <c r="Z41" s="69">
        <v>1.2</v>
      </c>
      <c r="AA41" s="68"/>
    </row>
    <row r="42" spans="1:27" ht="33" customHeight="1" thickBot="1">
      <c r="A42" s="71">
        <v>33</v>
      </c>
      <c r="B42" s="50" t="s">
        <v>64</v>
      </c>
      <c r="C42" s="36"/>
      <c r="D42" s="29" t="s">
        <v>18</v>
      </c>
      <c r="E42" s="82">
        <v>1</v>
      </c>
      <c r="F42" s="77">
        <v>280000</v>
      </c>
      <c r="G42" s="78">
        <v>289300</v>
      </c>
      <c r="H42" s="79">
        <v>262000</v>
      </c>
      <c r="I42" s="53"/>
      <c r="J42" s="10"/>
      <c r="K42" s="10">
        <f t="shared" si="2"/>
        <v>277100</v>
      </c>
      <c r="L42" s="11">
        <f t="shared" si="3"/>
        <v>13879.121009631697</v>
      </c>
      <c r="M42" s="11">
        <f t="shared" si="4"/>
        <v>5.0087048031871877</v>
      </c>
      <c r="N42" s="12">
        <f t="shared" si="5"/>
        <v>277100</v>
      </c>
      <c r="O42" s="12">
        <f t="shared" si="6"/>
        <v>277100</v>
      </c>
      <c r="P42" s="12">
        <f t="shared" si="7"/>
        <v>277100</v>
      </c>
      <c r="Q42" s="30">
        <f t="shared" si="8"/>
        <v>277100</v>
      </c>
      <c r="R42" s="35">
        <f t="shared" si="1"/>
        <v>230916.66666666669</v>
      </c>
      <c r="S42" s="47"/>
      <c r="T42" s="47"/>
      <c r="U42" s="47"/>
      <c r="V42" s="47"/>
      <c r="W42" s="47"/>
      <c r="X42" s="47"/>
      <c r="Y42" s="26"/>
      <c r="Z42" s="43">
        <v>1.2</v>
      </c>
    </row>
    <row r="43" spans="1:27" ht="32.25" customHeight="1" thickBot="1">
      <c r="A43" s="71">
        <v>34</v>
      </c>
      <c r="B43" s="50" t="s">
        <v>65</v>
      </c>
      <c r="C43" s="51"/>
      <c r="D43" s="74" t="s">
        <v>18</v>
      </c>
      <c r="E43" s="76">
        <v>1</v>
      </c>
      <c r="F43" s="77">
        <v>280000</v>
      </c>
      <c r="G43" s="78">
        <v>289300</v>
      </c>
      <c r="H43" s="79">
        <v>262000</v>
      </c>
      <c r="I43" s="53"/>
      <c r="J43" s="10"/>
      <c r="K43" s="10">
        <f t="shared" si="2"/>
        <v>277100</v>
      </c>
      <c r="L43" s="11">
        <f t="shared" si="3"/>
        <v>13879.121009631697</v>
      </c>
      <c r="M43" s="11">
        <f t="shared" si="4"/>
        <v>5.0087048031871877</v>
      </c>
      <c r="N43" s="12">
        <f t="shared" si="5"/>
        <v>277100</v>
      </c>
      <c r="O43" s="12">
        <f t="shared" si="6"/>
        <v>277100</v>
      </c>
      <c r="P43" s="12">
        <f t="shared" si="7"/>
        <v>277100</v>
      </c>
      <c r="Q43" s="30">
        <f t="shared" si="8"/>
        <v>277100</v>
      </c>
      <c r="R43" s="35">
        <f t="shared" si="1"/>
        <v>230916.66666666669</v>
      </c>
      <c r="S43" s="47"/>
      <c r="T43" s="47"/>
      <c r="U43" s="47"/>
      <c r="V43" s="47"/>
      <c r="W43" s="47"/>
      <c r="X43" s="47"/>
      <c r="Y43" s="26"/>
      <c r="Z43" s="43">
        <v>1.2</v>
      </c>
    </row>
    <row r="44" spans="1:27" ht="32.25" customHeight="1" thickBot="1">
      <c r="A44" s="72">
        <v>35</v>
      </c>
      <c r="B44" s="50" t="s">
        <v>66</v>
      </c>
      <c r="C44" s="73"/>
      <c r="D44" s="74" t="s">
        <v>18</v>
      </c>
      <c r="E44" s="84">
        <v>1</v>
      </c>
      <c r="F44" s="77">
        <v>845000</v>
      </c>
      <c r="G44" s="78">
        <v>868900</v>
      </c>
      <c r="H44" s="79">
        <v>782000</v>
      </c>
      <c r="I44" s="53"/>
      <c r="J44" s="10"/>
      <c r="K44" s="10">
        <f t="shared" ref="K44:K48" si="9">AVERAGE(F44:H44)</f>
        <v>831966.66666666663</v>
      </c>
      <c r="L44" s="11">
        <f t="shared" ref="L44:L48" si="10">SQRT(((SUM((POWER(H44-K44,2)),(POWER(G44-K44,2)),(POWER(F44-K44,2)))/(COLUMNS(F44:H44)-1))))</f>
        <v>44892.129971001967</v>
      </c>
      <c r="M44" s="11">
        <f t="shared" ref="M44:M48" si="11">L44/K44*100</f>
        <v>5.395904880524296</v>
      </c>
      <c r="N44" s="12">
        <f t="shared" ref="N44:N48" si="12">((E44/3)*(SUM(F44:H44)))</f>
        <v>831966.66666666663</v>
      </c>
      <c r="O44" s="12">
        <f t="shared" ref="O44:O48" si="13">N44/E44</f>
        <v>831966.66666666663</v>
      </c>
      <c r="P44" s="12">
        <f t="shared" ref="P44:P48" si="14">ROUNDDOWN(O44,2)</f>
        <v>831966.66</v>
      </c>
      <c r="Q44" s="30">
        <f t="shared" ref="Q44:Q48" si="15">P44*E44</f>
        <v>831966.66</v>
      </c>
      <c r="R44" s="35">
        <f t="shared" si="1"/>
        <v>693305.55</v>
      </c>
      <c r="S44" s="47"/>
      <c r="T44" s="47"/>
      <c r="U44" s="47"/>
      <c r="V44" s="47"/>
      <c r="W44" s="47"/>
      <c r="X44" s="47"/>
      <c r="Y44" s="26"/>
      <c r="Z44" s="43">
        <v>1.2</v>
      </c>
    </row>
    <row r="45" spans="1:27" ht="33" customHeight="1" thickBot="1">
      <c r="A45" s="72">
        <v>36</v>
      </c>
      <c r="B45" s="50" t="s">
        <v>77</v>
      </c>
      <c r="C45" s="73"/>
      <c r="D45" s="74" t="s">
        <v>18</v>
      </c>
      <c r="E45" s="76">
        <v>1</v>
      </c>
      <c r="F45" s="77">
        <v>998000</v>
      </c>
      <c r="G45" s="78">
        <v>997000</v>
      </c>
      <c r="H45" s="79">
        <v>995000</v>
      </c>
      <c r="I45" s="53"/>
      <c r="J45" s="10"/>
      <c r="K45" s="10">
        <f t="shared" si="9"/>
        <v>996666.66666666663</v>
      </c>
      <c r="L45" s="11">
        <f t="shared" si="10"/>
        <v>1527.5252316519468</v>
      </c>
      <c r="M45" s="11">
        <f t="shared" si="11"/>
        <v>0.15326340116909165</v>
      </c>
      <c r="N45" s="12">
        <f t="shared" si="12"/>
        <v>996666.66666666663</v>
      </c>
      <c r="O45" s="12">
        <f t="shared" si="13"/>
        <v>996666.66666666663</v>
      </c>
      <c r="P45" s="12">
        <f t="shared" si="14"/>
        <v>996666.66</v>
      </c>
      <c r="Q45" s="30">
        <f t="shared" si="15"/>
        <v>996666.66</v>
      </c>
      <c r="R45" s="35">
        <f t="shared" si="1"/>
        <v>830555.55</v>
      </c>
      <c r="S45" s="47"/>
      <c r="T45" s="47"/>
      <c r="U45" s="47"/>
      <c r="V45" s="47"/>
      <c r="W45" s="47"/>
      <c r="X45" s="47"/>
      <c r="Y45" s="26"/>
      <c r="Z45" s="43">
        <v>1.2</v>
      </c>
    </row>
    <row r="46" spans="1:27" ht="31.5" customHeight="1" thickBot="1">
      <c r="A46" s="72">
        <v>37</v>
      </c>
      <c r="B46" s="50" t="s">
        <v>78</v>
      </c>
      <c r="C46" s="73"/>
      <c r="D46" s="74" t="s">
        <v>18</v>
      </c>
      <c r="E46" s="76">
        <v>1</v>
      </c>
      <c r="F46" s="77">
        <v>755200</v>
      </c>
      <c r="G46" s="78">
        <v>718900</v>
      </c>
      <c r="H46" s="79">
        <v>685000</v>
      </c>
      <c r="I46" s="53"/>
      <c r="J46" s="10"/>
      <c r="K46" s="10">
        <f t="shared" si="9"/>
        <v>719700</v>
      </c>
      <c r="L46" s="11">
        <f t="shared" si="10"/>
        <v>35106.836940972054</v>
      </c>
      <c r="M46" s="11">
        <f t="shared" si="11"/>
        <v>4.8779820676632006</v>
      </c>
      <c r="N46" s="12">
        <f t="shared" si="12"/>
        <v>719700</v>
      </c>
      <c r="O46" s="12">
        <f t="shared" si="13"/>
        <v>719700</v>
      </c>
      <c r="P46" s="12">
        <f t="shared" si="14"/>
        <v>719700</v>
      </c>
      <c r="Q46" s="30">
        <f t="shared" si="15"/>
        <v>719700</v>
      </c>
      <c r="R46" s="35">
        <f t="shared" si="1"/>
        <v>599750</v>
      </c>
      <c r="S46" s="47"/>
      <c r="T46" s="47"/>
      <c r="U46" s="47"/>
      <c r="V46" s="47"/>
      <c r="W46" s="47"/>
      <c r="X46" s="47"/>
      <c r="Y46" s="26"/>
      <c r="Z46" s="43">
        <v>1.2</v>
      </c>
    </row>
    <row r="47" spans="1:27" ht="21.75" customHeight="1" thickBot="1">
      <c r="A47" s="72">
        <v>38</v>
      </c>
      <c r="B47" s="50" t="s">
        <v>67</v>
      </c>
      <c r="C47" s="73"/>
      <c r="D47" s="74" t="s">
        <v>18</v>
      </c>
      <c r="E47" s="76">
        <v>1</v>
      </c>
      <c r="F47" s="77">
        <v>142000</v>
      </c>
      <c r="G47" s="78">
        <v>140700</v>
      </c>
      <c r="H47" s="79">
        <v>135000</v>
      </c>
      <c r="I47" s="53"/>
      <c r="J47" s="10"/>
      <c r="K47" s="10">
        <f t="shared" si="9"/>
        <v>139233.33333333334</v>
      </c>
      <c r="L47" s="11">
        <f t="shared" si="10"/>
        <v>3723.3497463081994</v>
      </c>
      <c r="M47" s="11">
        <f t="shared" si="11"/>
        <v>2.6741798513106532</v>
      </c>
      <c r="N47" s="12">
        <f t="shared" si="12"/>
        <v>139233.33333333331</v>
      </c>
      <c r="O47" s="12">
        <f t="shared" si="13"/>
        <v>139233.33333333331</v>
      </c>
      <c r="P47" s="12">
        <f t="shared" si="14"/>
        <v>139233.32999999999</v>
      </c>
      <c r="Q47" s="30">
        <f t="shared" si="15"/>
        <v>139233.32999999999</v>
      </c>
      <c r="R47" s="35">
        <f t="shared" si="1"/>
        <v>116027.77499999999</v>
      </c>
      <c r="S47" s="47"/>
      <c r="T47" s="47"/>
      <c r="U47" s="47"/>
      <c r="V47" s="47"/>
      <c r="W47" s="47"/>
      <c r="X47" s="47"/>
      <c r="Y47" s="26"/>
      <c r="Z47" s="43">
        <v>1.2</v>
      </c>
    </row>
    <row r="48" spans="1:27" ht="36" customHeight="1" thickBot="1">
      <c r="A48" s="72">
        <v>39</v>
      </c>
      <c r="B48" s="49" t="s">
        <v>79</v>
      </c>
      <c r="C48" s="73"/>
      <c r="D48" s="74" t="s">
        <v>18</v>
      </c>
      <c r="E48" s="85">
        <v>1</v>
      </c>
      <c r="F48" s="77">
        <v>368100</v>
      </c>
      <c r="G48" s="78">
        <v>385600</v>
      </c>
      <c r="H48" s="79">
        <v>349000</v>
      </c>
      <c r="I48" s="53"/>
      <c r="J48" s="10"/>
      <c r="K48" s="10">
        <f t="shared" si="9"/>
        <v>367566.66666666669</v>
      </c>
      <c r="L48" s="11">
        <f t="shared" si="10"/>
        <v>18305.827851625101</v>
      </c>
      <c r="M48" s="11">
        <f t="shared" si="11"/>
        <v>4.9802741955994652</v>
      </c>
      <c r="N48" s="12">
        <f t="shared" si="12"/>
        <v>367566.66666666663</v>
      </c>
      <c r="O48" s="12">
        <f t="shared" si="13"/>
        <v>367566.66666666663</v>
      </c>
      <c r="P48" s="12">
        <f t="shared" si="14"/>
        <v>367566.66</v>
      </c>
      <c r="Q48" s="30">
        <f t="shared" si="15"/>
        <v>367566.66</v>
      </c>
      <c r="R48" s="35">
        <f t="shared" si="1"/>
        <v>306305.55</v>
      </c>
      <c r="S48" s="47"/>
      <c r="T48" s="47"/>
      <c r="U48" s="47"/>
      <c r="V48" s="47"/>
      <c r="W48" s="47"/>
      <c r="X48" s="47"/>
      <c r="Y48" s="26"/>
      <c r="Z48" s="43">
        <v>1.2</v>
      </c>
    </row>
    <row r="49" spans="1:26" ht="33" customHeight="1" thickBot="1">
      <c r="A49" s="72">
        <v>40</v>
      </c>
      <c r="B49" s="50" t="s">
        <v>80</v>
      </c>
      <c r="C49" s="51"/>
      <c r="D49" s="74" t="s">
        <v>18</v>
      </c>
      <c r="E49" s="86">
        <v>1</v>
      </c>
      <c r="F49" s="77">
        <v>1940000</v>
      </c>
      <c r="G49" s="78">
        <v>2000000</v>
      </c>
      <c r="H49" s="79">
        <v>1935000</v>
      </c>
      <c r="I49" s="53"/>
      <c r="J49" s="10"/>
      <c r="K49" s="10">
        <f t="shared" ref="K49" si="16">AVERAGE(F49:H49)</f>
        <v>1958333.3333333333</v>
      </c>
      <c r="L49" s="11">
        <f t="shared" ref="L49" si="17">SQRT(((SUM((POWER(H49-K49,2)),(POWER(G49-K49,2)),(POWER(F49-K49,2)))/(COLUMNS(F49:H49)-1))))</f>
        <v>36170.890690351174</v>
      </c>
      <c r="M49" s="11">
        <f t="shared" ref="M49" si="18">L49/K49*100</f>
        <v>1.847024205464741</v>
      </c>
      <c r="N49" s="12">
        <f t="shared" ref="N49" si="19">((E49/3)*(SUM(F49:H49)))</f>
        <v>1958333.3333333333</v>
      </c>
      <c r="O49" s="12">
        <f t="shared" ref="O49" si="20">N49/E49</f>
        <v>1958333.3333333333</v>
      </c>
      <c r="P49" s="12">
        <f t="shared" ref="P49" si="21">ROUNDDOWN(O49,2)</f>
        <v>1958333.33</v>
      </c>
      <c r="Q49" s="30">
        <f t="shared" ref="Q49" si="22">P49*E49</f>
        <v>1958333.33</v>
      </c>
      <c r="R49" s="35">
        <f t="shared" si="1"/>
        <v>1631944.4416666669</v>
      </c>
      <c r="S49" s="47"/>
      <c r="T49" s="47"/>
      <c r="U49" s="47"/>
      <c r="V49" s="47"/>
      <c r="W49" s="47"/>
      <c r="X49" s="47"/>
      <c r="Y49" s="26"/>
      <c r="Z49" s="43">
        <v>1.2</v>
      </c>
    </row>
    <row r="50" spans="1:26" ht="21.75" customHeight="1" thickBot="1">
      <c r="A50" s="24"/>
      <c r="B50" s="16"/>
      <c r="C50" s="17"/>
      <c r="D50" s="18"/>
      <c r="E50" s="75"/>
      <c r="F50" s="19"/>
      <c r="G50" s="39"/>
      <c r="H50" s="19"/>
      <c r="I50" s="19"/>
      <c r="J50" s="19"/>
      <c r="K50" s="20"/>
      <c r="L50" s="21"/>
      <c r="M50" s="21"/>
      <c r="N50" s="22"/>
      <c r="O50" s="23">
        <f>SUM(O10:O49)</f>
        <v>51782033.333333328</v>
      </c>
      <c r="P50" s="22">
        <f t="shared" ref="P50" si="23">ROUNDDOWN(O50,2)</f>
        <v>51782033.329999998</v>
      </c>
      <c r="Q50" s="34">
        <f>SUM(Q10:Q49)</f>
        <v>51782033.199999966</v>
      </c>
      <c r="R50" s="52">
        <f>SUM(R10:R49)</f>
        <v>43151694.333333321</v>
      </c>
      <c r="S50" s="48"/>
      <c r="T50" s="48"/>
      <c r="U50" s="48"/>
      <c r="V50" s="48"/>
      <c r="W50" s="48"/>
      <c r="X50" s="48"/>
      <c r="Z50" s="43">
        <v>1.2</v>
      </c>
    </row>
    <row r="51" spans="1:26" ht="16.5" thickBot="1">
      <c r="A51" s="110" t="s">
        <v>35</v>
      </c>
      <c r="B51" s="110"/>
      <c r="C51" s="110"/>
      <c r="D51" s="110"/>
      <c r="E51" s="110"/>
      <c r="F51" s="110"/>
      <c r="G51" s="110"/>
      <c r="H51" s="110"/>
      <c r="I51" s="110"/>
      <c r="J51" s="110"/>
      <c r="K51" s="34">
        <v>51782033.200000003</v>
      </c>
      <c r="L51" s="14"/>
      <c r="M51" s="14"/>
      <c r="N51" s="14"/>
      <c r="O51" s="14"/>
      <c r="P51" s="14"/>
      <c r="Q51" s="13"/>
    </row>
    <row r="52" spans="1:26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1:26" ht="15.75">
      <c r="A53" s="109"/>
      <c r="B53" s="109"/>
      <c r="C53" s="109"/>
      <c r="D53" s="3"/>
      <c r="E53" s="3"/>
      <c r="F53" s="107"/>
      <c r="G53" s="107"/>
      <c r="H53" s="107"/>
      <c r="I53" s="107"/>
      <c r="J53" s="107"/>
      <c r="K53" s="107"/>
      <c r="L53" s="107"/>
      <c r="M53" s="107"/>
    </row>
    <row r="54" spans="1:26" ht="27" customHeight="1">
      <c r="A54" s="105" t="s">
        <v>81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45"/>
      <c r="T54" s="45"/>
      <c r="U54" s="45"/>
      <c r="V54" s="45"/>
      <c r="W54" s="45"/>
      <c r="X54" s="45"/>
    </row>
    <row r="55" spans="1:26" ht="23.25" customHeight="1">
      <c r="A55" s="104" t="s">
        <v>69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44"/>
      <c r="T55" s="44"/>
      <c r="U55" s="44"/>
      <c r="V55" s="44"/>
      <c r="W55" s="44"/>
      <c r="X55" s="44"/>
    </row>
    <row r="56" spans="1:26" ht="24.75" customHeight="1">
      <c r="A56" s="31"/>
      <c r="B56" s="105" t="s">
        <v>25</v>
      </c>
      <c r="C56" s="106"/>
      <c r="D56" s="3"/>
      <c r="E56" s="107" t="s">
        <v>26</v>
      </c>
      <c r="F56" s="107"/>
      <c r="G56" s="40"/>
      <c r="H56" s="107" t="s">
        <v>28</v>
      </c>
      <c r="I56" s="107"/>
      <c r="J56" s="107"/>
      <c r="K56" s="107"/>
      <c r="L56" s="107"/>
      <c r="M56" s="32"/>
    </row>
    <row r="57" spans="1:26" ht="22.5" customHeight="1">
      <c r="A57" s="31"/>
      <c r="B57" s="106"/>
      <c r="C57" s="106"/>
      <c r="D57" s="3"/>
      <c r="E57" s="107" t="s">
        <v>27</v>
      </c>
      <c r="F57" s="107"/>
      <c r="G57" s="40"/>
      <c r="H57" s="107" t="s">
        <v>29</v>
      </c>
      <c r="I57" s="107"/>
      <c r="J57" s="107"/>
      <c r="K57" s="107"/>
      <c r="L57" s="107"/>
      <c r="M57" s="32"/>
    </row>
    <row r="58" spans="1:26" ht="15.75">
      <c r="A58" s="102"/>
      <c r="B58" s="102"/>
      <c r="C58" s="102"/>
      <c r="D58" s="102"/>
      <c r="E58" s="4"/>
      <c r="F58" s="5"/>
      <c r="G58" s="41"/>
      <c r="H58" s="103"/>
      <c r="I58" s="103"/>
      <c r="J58" s="6"/>
      <c r="K58" s="6"/>
      <c r="L58" s="6"/>
      <c r="M58" s="6"/>
      <c r="N58" s="6"/>
      <c r="O58" s="6"/>
      <c r="P58" s="6"/>
      <c r="Q58" s="6"/>
    </row>
    <row r="59" spans="1:26">
      <c r="I59" s="7"/>
    </row>
  </sheetData>
  <mergeCells count="32">
    <mergeCell ref="E5:Q5"/>
    <mergeCell ref="A6:Q6"/>
    <mergeCell ref="B7:C7"/>
    <mergeCell ref="A54:R54"/>
    <mergeCell ref="A52:Q52"/>
    <mergeCell ref="A53:C53"/>
    <mergeCell ref="F53:M53"/>
    <mergeCell ref="A51:J51"/>
    <mergeCell ref="A58:D58"/>
    <mergeCell ref="H58:I58"/>
    <mergeCell ref="A55:R55"/>
    <mergeCell ref="B56:C57"/>
    <mergeCell ref="E56:F56"/>
    <mergeCell ref="H56:L56"/>
    <mergeCell ref="E57:F57"/>
    <mergeCell ref="H57:L57"/>
    <mergeCell ref="N1:Q1"/>
    <mergeCell ref="A2:Q2"/>
    <mergeCell ref="A8:A9"/>
    <mergeCell ref="B8:B9"/>
    <mergeCell ref="C8:C9"/>
    <mergeCell ref="D8:D9"/>
    <mergeCell ref="E8:E9"/>
    <mergeCell ref="F8:H8"/>
    <mergeCell ref="I8:J8"/>
    <mergeCell ref="K8:M8"/>
    <mergeCell ref="N8:Q8"/>
    <mergeCell ref="B3:C3"/>
    <mergeCell ref="E3:Q3"/>
    <mergeCell ref="B4:C4"/>
    <mergeCell ref="E4:Q4"/>
    <mergeCell ref="B5:C5"/>
  </mergeCells>
  <pageMargins left="0.16" right="0.16" top="0.32" bottom="0.24" header="0.22" footer="0.19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Трансформаторы напряжения</vt:lpstr>
      <vt:lpstr>'Трансформаторы напряжения'!Область_печати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apaporotniy</cp:lastModifiedBy>
  <cp:lastPrinted>2022-06-08T07:24:49Z</cp:lastPrinted>
  <dcterms:created xsi:type="dcterms:W3CDTF">2014-01-28T13:50:42Z</dcterms:created>
  <dcterms:modified xsi:type="dcterms:W3CDTF">2022-06-14T05:11:43Z</dcterms:modified>
</cp:coreProperties>
</file>