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2\Закупки 223 на 2022\117. мазут_ЭА не СМП_Крым\"/>
    </mc:Choice>
  </mc:AlternateContent>
  <bookViews>
    <workbookView xWindow="0" yWindow="0" windowWidth="13260" windowHeight="11805"/>
  </bookViews>
  <sheets>
    <sheet name="nmcd" sheetId="9" r:id="rId1"/>
  </sheets>
  <calcPr calcId="162913" refMode="R1C1"/>
</workbook>
</file>

<file path=xl/calcChain.xml><?xml version="1.0" encoding="utf-8"?>
<calcChain xmlns="http://schemas.openxmlformats.org/spreadsheetml/2006/main">
  <c r="H10" i="9" l="1"/>
  <c r="C6" i="9"/>
  <c r="I10" i="9" l="1"/>
  <c r="K10" i="9"/>
  <c r="K11" i="9" s="1"/>
  <c r="J10" i="9" l="1"/>
</calcChain>
</file>

<file path=xl/sharedStrings.xml><?xml version="1.0" encoding="utf-8"?>
<sst xmlns="http://schemas.openxmlformats.org/spreadsheetml/2006/main" count="27" uniqueCount="27">
  <si>
    <t>Основные характеристики объекта закупки</t>
  </si>
  <si>
    <t xml:space="preserve">Используемый метод определения НМЦД с обоснованием: 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</si>
  <si>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</si>
  <si>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</si>
  <si>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</si>
  <si>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</si>
  <si>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</si>
  <si>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</si>
  <si>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ИТОГО: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</si>
  <si>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</si>
  <si>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 xml:space="preserve">Цена единицы продукции, указанная в источнике №1, (руб.) </t>
  </si>
  <si>
    <t>Раздел 4 Документации о проведении аукциона в электронной форме № 117</t>
  </si>
  <si>
    <t xml:space="preserve">Обоснование начальной (максимальной) цены договора
ОПИСАНИЕ ПРЕДМЕТА/НАИМЕНОВАНИЯ ЗАКУПКИ
</t>
  </si>
  <si>
    <t>Наименование, ГОСТ и технические характеристики согласно технического задания</t>
  </si>
  <si>
    <t>30.06.2022 г.</t>
  </si>
  <si>
    <t>ед. измерения</t>
  </si>
  <si>
    <t>Количество (объем) продукции</t>
  </si>
  <si>
    <t xml:space="preserve">Цена единицы продукции, указанная в источнике №2 , (руб.) </t>
  </si>
  <si>
    <t xml:space="preserve">Цена единицы продукции, указанная в источнике №3 ,  (руб.) </t>
  </si>
  <si>
    <t>Средняя арифметическая величина цены единицы продукции изм. с округлением (руб.)</t>
  </si>
  <si>
    <t>Мазут топочный 100</t>
  </si>
  <si>
    <t>т.</t>
  </si>
  <si>
    <t>Номер исходящего запроса: 04-46/7557 от 30.06.2022г.</t>
  </si>
  <si>
    <t>Входящий  номер коммерческого предложения, источник №1 04/04-46/7557/2296 от 30.06.2022г. на 1 листе;</t>
  </si>
  <si>
    <t>Входящий  номер коммерческого предложения, источник №2 04/04-46/7557/2297 от 30.06.2022г. на 1 листе;</t>
  </si>
  <si>
    <t>Входящий  номер коммерческого предложения, источник №3 04/04-46/7557/2298 от 30.06.2022г. на 1 листе;</t>
  </si>
  <si>
    <t>НМЦД с учетом округления цены за единицу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</si>
</sst>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5" formatCode="#,##0.0"/>
    <numFmt numFmtId="167" formatCode="_-* #,##0.00_р_._-;\-* #,##0.00_р_._-;_-* &quot;-&quot;??_р_._-;_-@_-"/>
    <numFmt numFmtId="168" formatCode="_-* #,##0.00\ _р_._-;\-* #,##0.00\ _р_._-;_-* &quot;-&quot;??\ 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6" applyNumberFormat="0" applyAlignment="0" applyProtection="0"/>
    <xf numFmtId="0" fontId="5" fillId="27" borderId="7" applyNumberFormat="0" applyAlignment="0" applyProtection="0"/>
    <xf numFmtId="0" fontId="6" fillId="27" borderId="6" applyNumberFormat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28" borderId="12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1" borderId="13" applyNumberFormat="0" applyFont="0" applyAlignment="0" applyProtection="0"/>
    <xf numFmtId="0" fontId="16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4" fontId="21" fillId="0" borderId="3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165" fontId="25" fillId="0" borderId="17" xfId="0" applyNumberFormat="1" applyFont="1" applyFill="1" applyBorder="1" applyAlignment="1">
      <alignment horizontal="center" vertical="center" wrapText="1"/>
    </xf>
    <xf numFmtId="167" fontId="25" fillId="0" borderId="17" xfId="43" applyNumberFormat="1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right" vertical="center"/>
    </xf>
    <xf numFmtId="4" fontId="25" fillId="0" borderId="18" xfId="0" applyNumberFormat="1" applyFont="1" applyFill="1" applyBorder="1" applyAlignment="1">
      <alignment horizontal="center" vertical="center"/>
    </xf>
    <xf numFmtId="4" fontId="25" fillId="0" borderId="15" xfId="0" applyNumberFormat="1" applyFont="1" applyFill="1" applyBorder="1" applyAlignment="1">
      <alignment horizontal="center" vertical="center"/>
    </xf>
    <xf numFmtId="4" fontId="27" fillId="0" borderId="19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24" fillId="0" borderId="20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3" fillId="0" borderId="22" xfId="0" applyFont="1" applyBorder="1" applyAlignment="1">
      <alignment horizontal="right" vertical="center"/>
    </xf>
    <xf numFmtId="4" fontId="24" fillId="0" borderId="23" xfId="0" applyNumberFormat="1" applyFont="1" applyBorder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68" fontId="21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3" fillId="0" borderId="0" xfId="0" applyFont="1"/>
    <xf numFmtId="0" fontId="0" fillId="0" borderId="0" xfId="0" applyAlignment="1">
      <alignment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43" builtinId="4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4" workbookViewId="0">
      <selection activeCell="A11" sqref="A11:J11"/>
    </sheetView>
  </sheetViews>
  <sheetFormatPr defaultRowHeight="15.75" x14ac:dyDescent="0.25"/>
  <cols>
    <col min="1" max="1" width="4.42578125" style="3" customWidth="1"/>
    <col min="2" max="2" width="48.85546875" style="3" customWidth="1"/>
    <col min="3" max="3" width="6.42578125" style="3" customWidth="1"/>
    <col min="4" max="4" width="10" style="3" customWidth="1"/>
    <col min="5" max="5" width="17.28515625" style="3" customWidth="1"/>
    <col min="6" max="6" width="16.7109375" style="3" customWidth="1"/>
    <col min="7" max="7" width="16.85546875" style="3" customWidth="1"/>
    <col min="8" max="8" width="14.5703125" style="3" customWidth="1"/>
    <col min="9" max="9" width="13.28515625" style="3" customWidth="1"/>
    <col min="10" max="10" width="12.7109375" style="3" customWidth="1"/>
    <col min="11" max="11" width="20.7109375" style="3" customWidth="1"/>
    <col min="12" max="13" width="9.140625" style="3" hidden="1" customWidth="1"/>
    <col min="14" max="14" width="0.140625" style="3" hidden="1" customWidth="1"/>
    <col min="15" max="18" width="9.140625" style="3" hidden="1" customWidth="1"/>
    <col min="19" max="19" width="9.140625" style="3"/>
    <col min="20" max="20" width="0.28515625" style="3" customWidth="1"/>
    <col min="21" max="21" width="9.140625" style="3" hidden="1" customWidth="1"/>
    <col min="22" max="22" width="20.28515625" style="3" customWidth="1"/>
    <col min="23" max="16384" width="9.140625" style="3"/>
  </cols>
  <sheetData>
    <row r="1" spans="1:12" ht="37.5" customHeight="1" x14ac:dyDescent="0.25">
      <c r="I1" s="4" t="s">
        <v>11</v>
      </c>
      <c r="J1" s="50"/>
      <c r="K1" s="50"/>
    </row>
    <row r="2" spans="1:12" ht="54.75" customHeight="1" x14ac:dyDescent="0.25">
      <c r="A2" s="5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9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34.5" customHeight="1" x14ac:dyDescent="0.25">
      <c r="A4" s="7" t="s">
        <v>0</v>
      </c>
      <c r="B4" s="8"/>
      <c r="C4" s="9" t="s">
        <v>13</v>
      </c>
      <c r="D4" s="10"/>
      <c r="E4" s="10"/>
      <c r="F4" s="10"/>
      <c r="G4" s="10"/>
      <c r="H4" s="10"/>
      <c r="I4" s="10"/>
      <c r="J4" s="10"/>
      <c r="K4" s="10"/>
      <c r="L4" s="11"/>
    </row>
    <row r="5" spans="1:12" ht="18.75" customHeight="1" x14ac:dyDescent="0.25">
      <c r="A5" s="12" t="s">
        <v>1</v>
      </c>
      <c r="B5" s="13"/>
      <c r="C5" s="12" t="s">
        <v>9</v>
      </c>
      <c r="D5" s="14"/>
      <c r="E5" s="14"/>
      <c r="F5" s="14"/>
      <c r="G5" s="14"/>
      <c r="H5" s="14"/>
      <c r="I5" s="14"/>
      <c r="J5" s="14"/>
      <c r="K5" s="14"/>
      <c r="L5" s="13"/>
    </row>
    <row r="6" spans="1:12" ht="18.75" customHeight="1" x14ac:dyDescent="0.25">
      <c r="A6" s="15" t="s">
        <v>2</v>
      </c>
      <c r="B6" s="16"/>
      <c r="C6" s="17" t="str">
        <f>K11 &amp;" руб. (расчет приложен в виде отдельной таблицы)"</f>
        <v>64102500 руб. (расчет приложен в виде отдельной таблицы)</v>
      </c>
      <c r="D6" s="18"/>
      <c r="E6" s="18"/>
      <c r="F6" s="18"/>
      <c r="G6" s="18"/>
      <c r="H6" s="18"/>
      <c r="I6" s="18"/>
      <c r="J6" s="18"/>
      <c r="K6" s="18"/>
      <c r="L6" s="8"/>
    </row>
    <row r="7" spans="1:12" ht="18.75" customHeight="1" x14ac:dyDescent="0.25">
      <c r="A7" s="7" t="s">
        <v>3</v>
      </c>
      <c r="B7" s="8"/>
      <c r="C7" s="19" t="s">
        <v>14</v>
      </c>
      <c r="D7" s="20"/>
      <c r="E7" s="20"/>
      <c r="F7" s="20"/>
      <c r="G7" s="20"/>
      <c r="H7" s="20"/>
      <c r="I7" s="20"/>
      <c r="J7" s="20"/>
      <c r="K7" s="20"/>
      <c r="L7" s="21"/>
    </row>
    <row r="8" spans="1:12" s="25" customFormat="1" ht="38.25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4"/>
    </row>
    <row r="9" spans="1:12" ht="194.25" customHeight="1" thickBot="1" x14ac:dyDescent="0.3">
      <c r="A9" s="26"/>
      <c r="B9" s="27" t="s">
        <v>5</v>
      </c>
      <c r="C9" s="28" t="s">
        <v>15</v>
      </c>
      <c r="D9" s="26" t="s">
        <v>16</v>
      </c>
      <c r="E9" s="26" t="s">
        <v>10</v>
      </c>
      <c r="F9" s="26" t="s">
        <v>17</v>
      </c>
      <c r="G9" s="26" t="s">
        <v>18</v>
      </c>
      <c r="H9" s="29" t="s">
        <v>19</v>
      </c>
      <c r="I9" s="26" t="s">
        <v>6</v>
      </c>
      <c r="J9" s="26" t="s">
        <v>7</v>
      </c>
      <c r="K9" s="26" t="s">
        <v>26</v>
      </c>
    </row>
    <row r="10" spans="1:12" s="39" customFormat="1" ht="16.5" thickBot="1" x14ac:dyDescent="0.3">
      <c r="A10" s="30">
        <v>1</v>
      </c>
      <c r="B10" s="31" t="s">
        <v>20</v>
      </c>
      <c r="C10" s="32" t="s">
        <v>21</v>
      </c>
      <c r="D10" s="33">
        <v>1850</v>
      </c>
      <c r="E10" s="34">
        <v>35000</v>
      </c>
      <c r="F10" s="34">
        <v>32000</v>
      </c>
      <c r="G10" s="34">
        <v>36950</v>
      </c>
      <c r="H10" s="35">
        <f>ROUND(AVERAGE(E10:G10),2)</f>
        <v>34650</v>
      </c>
      <c r="I10" s="36">
        <f>STDEV(E10,F10,G10)</f>
        <v>2493.4915279583365</v>
      </c>
      <c r="J10" s="37">
        <f>I10/H10*100</f>
        <v>7.1962237459115048</v>
      </c>
      <c r="K10" s="38">
        <f>ROUND(D10*H10,2)</f>
        <v>64102500</v>
      </c>
    </row>
    <row r="11" spans="1:12" ht="18" customHeight="1" thickBot="1" x14ac:dyDescent="0.3">
      <c r="A11" s="40" t="s">
        <v>8</v>
      </c>
      <c r="B11" s="41"/>
      <c r="C11" s="41"/>
      <c r="D11" s="41"/>
      <c r="E11" s="41"/>
      <c r="F11" s="41"/>
      <c r="G11" s="41"/>
      <c r="H11" s="41"/>
      <c r="I11" s="41"/>
      <c r="J11" s="42"/>
      <c r="K11" s="43">
        <f>SUM(K10:K10)</f>
        <v>64102500</v>
      </c>
    </row>
    <row r="12" spans="1:12" ht="18.75" customHeight="1" x14ac:dyDescent="0.25">
      <c r="B12" s="44" t="s">
        <v>22</v>
      </c>
      <c r="C12" s="44"/>
      <c r="D12" s="44"/>
      <c r="E12" s="44"/>
      <c r="F12" s="44"/>
      <c r="G12" s="45"/>
      <c r="H12" s="44"/>
    </row>
    <row r="13" spans="1:12" ht="18.75" customHeight="1" x14ac:dyDescent="0.25">
      <c r="B13" s="44" t="s">
        <v>23</v>
      </c>
      <c r="C13" s="44"/>
      <c r="D13" s="44"/>
      <c r="E13" s="44"/>
      <c r="F13" s="44"/>
      <c r="G13" s="44"/>
      <c r="H13" s="44"/>
    </row>
    <row r="14" spans="1:12" ht="18.75" customHeight="1" x14ac:dyDescent="0.25">
      <c r="B14" s="44" t="s">
        <v>24</v>
      </c>
      <c r="C14" s="44"/>
      <c r="D14" s="44"/>
      <c r="E14" s="44"/>
      <c r="F14" s="44"/>
      <c r="G14" s="44"/>
      <c r="H14" s="46"/>
      <c r="I14" s="46"/>
    </row>
    <row r="15" spans="1:12" ht="18.75" customHeight="1" x14ac:dyDescent="0.25">
      <c r="B15" s="44" t="s">
        <v>25</v>
      </c>
      <c r="C15" s="44"/>
      <c r="D15" s="44"/>
      <c r="E15" s="44"/>
      <c r="F15" s="44"/>
      <c r="G15" s="44"/>
      <c r="H15" s="46"/>
      <c r="I15" s="46"/>
    </row>
    <row r="16" spans="1:12" x14ac:dyDescent="0.25">
      <c r="B16" s="47"/>
      <c r="C16" s="48"/>
      <c r="D16" s="48"/>
      <c r="E16" s="48"/>
      <c r="F16" s="48"/>
      <c r="G16" s="48"/>
      <c r="H16" s="48"/>
      <c r="I16" s="48"/>
      <c r="J16" s="1"/>
    </row>
    <row r="17" spans="2:10" x14ac:dyDescent="0.25">
      <c r="B17" s="2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49"/>
      <c r="C19" s="49"/>
      <c r="D19" s="49"/>
      <c r="E19" s="49"/>
      <c r="F19" s="49"/>
      <c r="G19" s="49"/>
      <c r="H19" s="49"/>
      <c r="I19" s="49"/>
      <c r="J19" s="49"/>
    </row>
    <row r="20" spans="2:10" x14ac:dyDescent="0.25">
      <c r="E20" s="49"/>
      <c r="F20" s="49"/>
      <c r="G20" s="49"/>
      <c r="H20" s="49"/>
      <c r="I20" s="49"/>
      <c r="J20" s="49"/>
    </row>
    <row r="21" spans="2:10" x14ac:dyDescent="0.25">
      <c r="E21" s="49"/>
      <c r="F21" s="49"/>
      <c r="G21" s="49"/>
      <c r="H21" s="49"/>
      <c r="I21" s="49"/>
      <c r="J21" s="49"/>
    </row>
    <row r="22" spans="2:10" x14ac:dyDescent="0.25">
      <c r="E22" s="49"/>
      <c r="F22" s="49"/>
      <c r="G22" s="49"/>
      <c r="H22" s="49"/>
      <c r="I22" s="49"/>
      <c r="J22" s="49"/>
    </row>
    <row r="23" spans="2:10" x14ac:dyDescent="0.25">
      <c r="E23" s="49"/>
      <c r="F23" s="49"/>
      <c r="G23" s="49"/>
      <c r="H23" s="49"/>
      <c r="I23" s="49"/>
      <c r="J23" s="49"/>
    </row>
    <row r="24" spans="2:10" x14ac:dyDescent="0.25">
      <c r="E24" s="49"/>
      <c r="F24" s="49"/>
      <c r="G24" s="49"/>
      <c r="H24" s="49"/>
      <c r="I24" s="49"/>
      <c r="J24" s="49"/>
    </row>
  </sheetData>
  <mergeCells count="14">
    <mergeCell ref="I1:K1"/>
    <mergeCell ref="B16:I16"/>
    <mergeCell ref="A2:K2"/>
    <mergeCell ref="A6:B6"/>
    <mergeCell ref="A4:B4"/>
    <mergeCell ref="A5:B5"/>
    <mergeCell ref="A3:K3"/>
    <mergeCell ref="C4:L4"/>
    <mergeCell ref="C5:L5"/>
    <mergeCell ref="A11:J11"/>
    <mergeCell ref="C6:L6"/>
    <mergeCell ref="C7:L7"/>
    <mergeCell ref="A8:L8"/>
    <mergeCell ref="A7:B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nmcd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Орехова Анна Андреевна</cp:lastModifiedBy>
  <cp:lastPrinted>2021-03-16T10:38:17Z</cp:lastPrinted>
  <dcterms:created xsi:type="dcterms:W3CDTF">2017-07-07T10:59:11Z</dcterms:created>
  <dcterms:modified xsi:type="dcterms:W3CDTF">2022-07-18T07:54:57Z</dcterms:modified>
</cp:coreProperties>
</file>